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8557" windowHeight="6521" tabRatio="720" activeTab="0"/>
  </bookViews>
  <sheets>
    <sheet name="PLANILHA DE ITENS NÃO MEDIDOS" sheetId="1" r:id="rId1"/>
    <sheet name="CRONOGRAMA FÍSICO-FINANCEIRO" sheetId="2" r:id="rId2"/>
  </sheets>
  <definedNames>
    <definedName name="_xlnm.Print_Area" localSheetId="1">'CRONOGRAMA FÍSICO-FINANCEIRO'!$A$1:$F$13</definedName>
    <definedName name="_xlnm.Print_Area" localSheetId="0">'PLANILHA DE ITENS NÃO MEDIDOS'!$A$1:$H$99</definedName>
  </definedNames>
  <calcPr fullCalcOnLoad="1" fullPrecision="0"/>
</workbook>
</file>

<file path=xl/sharedStrings.xml><?xml version="1.0" encoding="utf-8"?>
<sst xmlns="http://schemas.openxmlformats.org/spreadsheetml/2006/main" count="361" uniqueCount="218">
  <si>
    <t>1.1</t>
  </si>
  <si>
    <t>1.2</t>
  </si>
  <si>
    <t>1.3</t>
  </si>
  <si>
    <t>2.1</t>
  </si>
  <si>
    <t>m²</t>
  </si>
  <si>
    <t>2.2</t>
  </si>
  <si>
    <t>unid</t>
  </si>
  <si>
    <t>m</t>
  </si>
  <si>
    <t>Pintura latex acrilica parede externa 2 demãos</t>
  </si>
  <si>
    <t>Pintura latex acrilica parede interna 2 demãos</t>
  </si>
  <si>
    <t>Forro em PVC</t>
  </si>
  <si>
    <t>3.1</t>
  </si>
  <si>
    <t>3.2</t>
  </si>
  <si>
    <t>3.2.1</t>
  </si>
  <si>
    <t>3.2.2</t>
  </si>
  <si>
    <t>4.1</t>
  </si>
  <si>
    <t>4.2</t>
  </si>
  <si>
    <t>5.1</t>
  </si>
  <si>
    <t xml:space="preserve">Cabo cobre flexivel isolação dupla 0.6/1kv 16mm2 </t>
  </si>
  <si>
    <t xml:space="preserve">Cabo cobre nú 16mm2 </t>
  </si>
  <si>
    <t>Eletroduto de aço galvanizado 1.1/4'' 3m com 1 luva por peça</t>
  </si>
  <si>
    <t>Disjuntor Termomagnético tripolar 50A</t>
  </si>
  <si>
    <t>5.2</t>
  </si>
  <si>
    <t>Kanaflex 3''</t>
  </si>
  <si>
    <t>Cabo de cobre flexivel 25mm2 comum</t>
  </si>
  <si>
    <t>5.3</t>
  </si>
  <si>
    <t>Disjuntor Termomagnético tripolar 70A</t>
  </si>
  <si>
    <t>Disjuntor Termomagnético monopolar 4A</t>
  </si>
  <si>
    <t>Comutador 3 posições com trava 22mm</t>
  </si>
  <si>
    <t>Bloco para comutador E-120</t>
  </si>
  <si>
    <t>Contato auxiliar 2NA + 2NF</t>
  </si>
  <si>
    <t>Bloco de contatos 3RH1911-1FA22 Siemens</t>
  </si>
  <si>
    <t>Relé térmico</t>
  </si>
  <si>
    <t>Relé falta de fase</t>
  </si>
  <si>
    <t>Relé de tempo 220V/60HZ</t>
  </si>
  <si>
    <t>Sinaleiro Verde faceado 22mm 220V/60HZ completo</t>
  </si>
  <si>
    <t>Sinaleiro Amarelo faceado 22mm 220V/60HZ completo</t>
  </si>
  <si>
    <t>Sinaleiro Vermelho faceado 22mm 220V/60HZ completo</t>
  </si>
  <si>
    <t>Horimetro 220V/60HZ 48x48mm, 8 digitos</t>
  </si>
  <si>
    <t>Voltímetro Analógico de Painel: 0 a 440 Vca</t>
  </si>
  <si>
    <t>Amperítmetro Analógico de Painel: 0 a 30 Aca</t>
  </si>
  <si>
    <t>Comutador tripolar para medição de tensão</t>
  </si>
  <si>
    <t>Jogo de Fusível completo</t>
  </si>
  <si>
    <t xml:space="preserve">Barramento de cobre para fase 300 mm </t>
  </si>
  <si>
    <t xml:space="preserve">Barramento de cobre para terra/neutro 150 mm </t>
  </si>
  <si>
    <t>Isolador 20x30mm</t>
  </si>
  <si>
    <t xml:space="preserve">Cabo flexivel de 10mm2 </t>
  </si>
  <si>
    <t xml:space="preserve">Cabo flexivel cor preta de 1mm2 </t>
  </si>
  <si>
    <t>Painel 1200x800x350</t>
  </si>
  <si>
    <t>Inversor de frequência 220V/60HZ/5CV</t>
  </si>
  <si>
    <t>5.4</t>
  </si>
  <si>
    <t>5.5</t>
  </si>
  <si>
    <t>Cabo cobre nú 50mm² para Pára-raio</t>
  </si>
  <si>
    <t>Eletroduto de aço galvanizado 6m 1 1/2" para Pára-raio</t>
  </si>
  <si>
    <t>Pára-raio tipo Franklin ref. 010</t>
  </si>
  <si>
    <t>Relé fotoelétrico 400W-220V</t>
  </si>
  <si>
    <t xml:space="preserve">Braços para Luminária </t>
  </si>
  <si>
    <t>Cinta para poste 180</t>
  </si>
  <si>
    <t>Lâmpada vapor de mercúrio 220/400W</t>
  </si>
  <si>
    <t xml:space="preserve">Meio-fio de concreto pré-moldado, rejuntado c/ argamassa cimento e areia 1:3 </t>
  </si>
  <si>
    <t>1.1.1</t>
  </si>
  <si>
    <t>1.1.2</t>
  </si>
  <si>
    <t>1.2.1</t>
  </si>
  <si>
    <t>1.2.2</t>
  </si>
  <si>
    <t>1.2.3</t>
  </si>
  <si>
    <t>1.3.1</t>
  </si>
  <si>
    <t>1.3.2</t>
  </si>
  <si>
    <t>4.3</t>
  </si>
  <si>
    <t>4.4</t>
  </si>
  <si>
    <t>5.6</t>
  </si>
  <si>
    <t>kg</t>
  </si>
  <si>
    <t>mês</t>
  </si>
  <si>
    <t>OBRAS CIVIS</t>
  </si>
  <si>
    <t>SISTEMA DE PRÉ-TRATAMENTO (Caixa de Areia e Gordura)</t>
  </si>
  <si>
    <t>CASA DE OPERAÇÃO</t>
  </si>
  <si>
    <t>INSTALAÇÕES ELÉTRICAS</t>
  </si>
  <si>
    <t>Padrão De Entrada e Derivação Ramal de Entrada Em Baixa Tensãos</t>
  </si>
  <si>
    <t>Alimentação do Painel De Distribuição</t>
  </si>
  <si>
    <t>Componentes do Painel Elétrico e Cabos para Bombas/Sopradores</t>
  </si>
  <si>
    <t>Iluminação externa</t>
  </si>
  <si>
    <t>PREFEITURA MUNICIPAL DE GUAÇUÍ</t>
  </si>
  <si>
    <t>und</t>
  </si>
  <si>
    <t>74194/001</t>
  </si>
  <si>
    <t>EQUIPAMENTO - ETE COMPACTA MODELO</t>
  </si>
  <si>
    <t>ELEVATÓRIA (CAMPO DE FUTEBOL)</t>
  </si>
  <si>
    <t>Escada tipo marinheiro em tubo de aço galvanizado 1.1/2" 5 degraus</t>
  </si>
  <si>
    <t>Fornecimento e assent. Padrao trifasico, em muro, completo, potência até 41000W</t>
  </si>
  <si>
    <t>Montagem e instalação de quadro de comando para motores até 10cv</t>
  </si>
  <si>
    <t>73924/001</t>
  </si>
  <si>
    <t>ELEVATÓRIA (PONTE)</t>
  </si>
  <si>
    <t>73834/001</t>
  </si>
  <si>
    <t>Instalação de conj. Moto bomba submersível até 10 cv</t>
  </si>
  <si>
    <t xml:space="preserve">Bomba submersa Q=52,0L/S;Hman=27mca;30,0 cv             </t>
  </si>
  <si>
    <t>73834/003</t>
  </si>
  <si>
    <t>Instalação de conj. Moto bomba submersível de 26 a 50 cv</t>
  </si>
  <si>
    <t>Pintura de alambrado</t>
  </si>
  <si>
    <t>Fornec. e assent.Tubo PVC p/rede coletora esgoto JE DN 300mm</t>
  </si>
  <si>
    <t>3.3</t>
  </si>
  <si>
    <t>3.4</t>
  </si>
  <si>
    <t>TOTAL:</t>
  </si>
  <si>
    <t>B.D.I. 25%</t>
  </si>
  <si>
    <t>TOTAL+BDI:</t>
  </si>
  <si>
    <t>Teste de estanqueidade</t>
  </si>
  <si>
    <t>Item</t>
  </si>
  <si>
    <t>Cod.</t>
  </si>
  <si>
    <t>Fonte</t>
  </si>
  <si>
    <t>Especificação do Serviço</t>
  </si>
  <si>
    <t>Unid.</t>
  </si>
  <si>
    <t>Quant.</t>
  </si>
  <si>
    <t>Preços</t>
  </si>
  <si>
    <t>Unitário</t>
  </si>
  <si>
    <t>Total</t>
  </si>
  <si>
    <t>SINAPI</t>
  </si>
  <si>
    <t>Gradeamento inox para pré-tratamento</t>
  </si>
  <si>
    <t>Bomba subm. Q=3,5L/s, Hman= 18 mca</t>
  </si>
  <si>
    <t>CESAN</t>
  </si>
  <si>
    <t>Montagem e inst.o de quadro de comando para motores 20 a 30 cv</t>
  </si>
  <si>
    <t>Execução de pavimento em piso intertravado, com bloco sextavado de 25x25 cm, espessura 8 cm</t>
  </si>
  <si>
    <t>Luminária aberta p/iluminação pública, tipo x-57 ou equivalente</t>
  </si>
  <si>
    <t>Período de teste de operação da Estação</t>
  </si>
  <si>
    <t>INSTALAÇÕES ELÉTRICAS - CASA DE OPERAÇÃO</t>
  </si>
  <si>
    <t>Plantio de grama esmeralda em solo</t>
  </si>
  <si>
    <t>Ponto tomada chuveiro elétrico embutido</t>
  </si>
  <si>
    <t xml:space="preserve">Ponto interruptor simples </t>
  </si>
  <si>
    <t>Comporta stoplog fibra vidro E= 3mm</t>
  </si>
  <si>
    <t>Fornec. e inst. e calha Parshall padrao fibra de vidro W= 9"</t>
  </si>
  <si>
    <t>3.1.1</t>
  </si>
  <si>
    <t>3.1.2</t>
  </si>
  <si>
    <t>3.1.3</t>
  </si>
  <si>
    <t>3.1.4</t>
  </si>
  <si>
    <t>3.1.5</t>
  </si>
  <si>
    <t>3.1.6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</si>
  <si>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</si>
  <si>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</si>
  <si>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</si>
  <si>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</si>
  <si>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</si>
  <si>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</si>
  <si>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</si>
  <si>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</si>
  <si>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</si>
  <si>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</si>
  <si>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</si>
  <si>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</si>
  <si>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</si>
  <si>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</si>
  <si>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</si>
  <si>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</si>
  <si>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</si>
  <si>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</si>
  <si>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</si>
  <si>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</si>
  <si>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</si>
  <si>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3.3.22</t>
  </si>
  <si>
    <t>3.3.23</t>
  </si>
  <si>
    <t>3.3.24</t>
  </si>
  <si>
    <t>3.3.25</t>
  </si>
  <si>
    <t>3.3.26</t>
  </si>
  <si>
    <t>3.3.27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</si>
  <si>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</si>
  <si>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</si>
  <si>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</si>
  <si>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</si>
  <si>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</si>
  <si>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</si>
  <si>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</si>
  <si>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</si>
  <si>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4.5</t>
  </si>
  <si>
    <t>4.6</t>
  </si>
  <si>
    <t>1.1.3</t>
  </si>
  <si>
    <t>5.7</t>
  </si>
  <si>
    <t>5.8</t>
  </si>
  <si>
    <t>5.9</t>
  </si>
  <si>
    <t>5.12</t>
  </si>
  <si>
    <t>5.13</t>
  </si>
  <si>
    <r>
      <t xml:space="preserve">Contrato: </t>
    </r>
    <r>
      <rPr>
        <b/>
        <sz val="10"/>
        <rFont val="Arial"/>
        <family val="2"/>
      </rPr>
      <t>CPS/PGM/Nº 000141/2018</t>
    </r>
  </si>
  <si>
    <r>
      <t xml:space="preserve">Objeto: </t>
    </r>
    <r>
      <rPr>
        <b/>
        <sz val="10"/>
        <rFont val="Arial"/>
        <family val="2"/>
      </rPr>
      <t>Elaboração de planilha orçamentária para conclusão e recuperação de Estação de tratamento de esgotodo Município de Guaçuí - ES (ITENS NÃO MEDIDOS)</t>
    </r>
  </si>
  <si>
    <t>CRONOGRAMA FÍSICO-FINANCEIRO</t>
  </si>
  <si>
    <t xml:space="preserve">LOCAL: </t>
  </si>
  <si>
    <t>30 Dias</t>
  </si>
  <si>
    <t>60 Dias</t>
  </si>
  <si>
    <t>90 Dias</t>
  </si>
  <si>
    <t>TOTAIS</t>
  </si>
  <si>
    <t>Q.1</t>
  </si>
  <si>
    <t>Q.2</t>
  </si>
  <si>
    <t>OBRA CIVIL - PRÉ-TRATAMENTO, CASA DE OPERAÇÃO...</t>
  </si>
  <si>
    <t>Q.3</t>
  </si>
  <si>
    <t>EQUIPAMENTOS E MATERIAIS</t>
  </si>
  <si>
    <t>Medições</t>
  </si>
  <si>
    <t>Acumulado</t>
  </si>
  <si>
    <t>PREFEITURA MUNICIPAL DE GUAÇUI
SECRETARIA MUNICIPAL DE OBRAS E URBANISMO</t>
  </si>
  <si>
    <t>5.10</t>
  </si>
  <si>
    <t>5.11</t>
  </si>
  <si>
    <t>Contator tripolar 17A</t>
  </si>
  <si>
    <t>Haste de terra tipo COPPERWELD - 5/8" x 2.40m</t>
  </si>
  <si>
    <t>IOPES</t>
  </si>
  <si>
    <t>Caixa para medidor polifásico carga até 41000W inclusive caixa para disjuntor polifásico até 100A</t>
  </si>
  <si>
    <t>Mini-Disjuntor tripolar 20 A, curva C - 5KA 220/127VCA (NBR IEC 60947-2), Ref. Siemens, GE, Schneider ou similar</t>
  </si>
  <si>
    <t>Execução das instalações do padrão de entrada e derivação em baixa tensão</t>
  </si>
  <si>
    <t>3.1.7</t>
  </si>
  <si>
    <t>Execução da alimentação do painel de distribuição</t>
  </si>
  <si>
    <t>3.2.3</t>
  </si>
  <si>
    <t>Execução de instalação do painel elétrico e cabos para bombas e sopradores</t>
  </si>
  <si>
    <t>3.3.28</t>
  </si>
  <si>
    <t>3.4.9</t>
  </si>
  <si>
    <t xml:space="preserve">Fornec. e inst.Curva FOFO 90 GR c/flanges PN-10/16/25 DN 80 </t>
  </si>
  <si>
    <t xml:space="preserve">Forn. e inst. de Curva fofo 90 GR c/flanges PN-10/16 DN 300 </t>
  </si>
  <si>
    <t>Forn, e inst. de Válvula retenção fofo by pass PN-10 portinhola única DN 300</t>
  </si>
  <si>
    <t>Soft starter</t>
  </si>
  <si>
    <t xml:space="preserve">         </t>
  </si>
  <si>
    <t>Mercado</t>
  </si>
  <si>
    <t>Comp. 01</t>
  </si>
  <si>
    <t>Comp. 02</t>
  </si>
  <si>
    <t>Comp. 03</t>
  </si>
  <si>
    <t>Execução de instalação de iluminação externa</t>
  </si>
  <si>
    <t>Comp. 04</t>
  </si>
  <si>
    <t>Comp. 05</t>
  </si>
  <si>
    <t>Comp. 06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</si>
</sst>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&quot;R$ &quot;#,##0.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00000000000"/>
    <numFmt numFmtId="179" formatCode="0.000000000000000"/>
    <numFmt numFmtId="180" formatCode="0.0000000000000000"/>
    <numFmt numFmtId="181" formatCode="_-* #,##0.000000000000_-;\-* #,##0.000000000000_-;_-* &quot;-&quot;??_-;_-@_-"/>
    <numFmt numFmtId="182" formatCode="_-* #,##0.000000000000000_-;\-* #,##0.000000000000000_-;_-* &quot;-&quot;??_-;_-@_-"/>
    <numFmt numFmtId="183" formatCode="_-* #,##0.0000000000000000_-;\-* #,##0.0000000000000000_-;_-* &quot;-&quot;??_-;_-@_-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00_);_(* \(#,##0.000000000000\);_(* &quot;-&quot;??_);_(@_)"/>
    <numFmt numFmtId="187" formatCode="_(* #,##0.00000000000000_);_(* \(#,##0.00000000000000\);_(* &quot;-&quot;??_);_(@_)"/>
    <numFmt numFmtId="188" formatCode="_-* #,##0.000000000000000000_-;\-* #,##0.000000000000000000_-;_-* &quot;-&quot;??_-;_-@_-"/>
    <numFmt numFmtId="189" formatCode="_(* #,##0.0000000000000_);_(* \(#,##0.0000000000000\);_(* &quot;-&quot;??_);_(@_)"/>
    <numFmt numFmtId="190" formatCode="_(* #,##0.00000000000_);_(* \(#,##0.00000000000\);_(* &quot;-&quot;??_);_(@_)"/>
    <numFmt numFmtId="191" formatCode="_(* #,##0.0000000000_);_(* \(#,##0.0000000000\);_(* &quot;-&quot;??_);_(@_)"/>
    <numFmt numFmtId="192" formatCode="_(* #,##0.0000000_);_(* \(#,##0.0000000\);_(* &quot;-&quot;??_);_(@_)"/>
    <numFmt numFmtId="193" formatCode="_(* #,##0.000000_);_(* \(#,##0.000000\);_(* &quot;-&quot;??_);_(@_)"/>
    <numFmt numFmtId="194" formatCode="0.000"/>
    <numFmt numFmtId="195" formatCode="0.0"/>
    <numFmt numFmtId="196" formatCode="_(&quot;R$ &quot;* #,##0.000_);_(&quot;R$ &quot;* \(#,##0.000\);_(&quot;R$ &quot;* &quot;-&quot;??_);_(@_)"/>
    <numFmt numFmtId="197" formatCode="_(* #,##0.0_);_(* \(#,##0.0\);_(* &quot;-&quot;??_);_(@_)"/>
    <numFmt numFmtId="198" formatCode="_(* #,##0_);_(* \(#,##0\);_(* &quot;-&quot;??_);_(@_)"/>
    <numFmt numFmtId="199" formatCode="[$R$-416]\ #,##0.00;[Red]\-[$R$-416]\ #,##0.00"/>
    <numFmt numFmtId="200" formatCode="#,##0.00\ ;\-#,##0.00\ ;\-#\ ;@\ 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&quot;R$&quot;\ #,##0.00"/>
    <numFmt numFmtId="206" formatCode="&quot;R$&quot;#,##0.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43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2" fontId="7" fillId="0" borderId="13" xfId="46" applyFont="1" applyBorder="1" applyAlignment="1">
      <alignment/>
    </xf>
    <xf numFmtId="172" fontId="7" fillId="0" borderId="14" xfId="46" applyFont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3" fontId="7" fillId="0" borderId="13" xfId="62" applyFont="1" applyFill="1" applyBorder="1" applyAlignment="1">
      <alignment horizontal="center" wrapText="1"/>
    </xf>
    <xf numFmtId="172" fontId="7" fillId="0" borderId="13" xfId="46" applyFont="1" applyFill="1" applyBorder="1" applyAlignment="1">
      <alignment/>
    </xf>
    <xf numFmtId="0" fontId="7" fillId="0" borderId="13" xfId="0" applyFont="1" applyFill="1" applyBorder="1" applyAlignment="1">
      <alignment horizontal="justify" vertical="justify" wrapText="1"/>
    </xf>
    <xf numFmtId="0" fontId="7" fillId="0" borderId="15" xfId="0" applyFont="1" applyFill="1" applyBorder="1" applyAlignment="1">
      <alignment horizontal="justify" vertical="justify" wrapText="1"/>
    </xf>
    <xf numFmtId="173" fontId="7" fillId="0" borderId="15" xfId="62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2" fontId="7" fillId="0" borderId="14" xfId="46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172" fontId="6" fillId="0" borderId="17" xfId="46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172" fontId="6" fillId="0" borderId="20" xfId="46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2" fontId="6" fillId="0" borderId="14" xfId="46" applyFont="1" applyFill="1" applyBorder="1" applyAlignment="1">
      <alignment/>
    </xf>
    <xf numFmtId="173" fontId="7" fillId="0" borderId="15" xfId="62" applyFont="1" applyFill="1" applyBorder="1" applyAlignment="1">
      <alignment/>
    </xf>
    <xf numFmtId="173" fontId="7" fillId="0" borderId="13" xfId="62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73" fontId="6" fillId="0" borderId="21" xfId="62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173" fontId="6" fillId="0" borderId="22" xfId="62" applyFont="1" applyFill="1" applyBorder="1" applyAlignment="1">
      <alignment horizontal="center"/>
    </xf>
    <xf numFmtId="0" fontId="7" fillId="0" borderId="23" xfId="0" applyFont="1" applyFill="1" applyBorder="1" applyAlignment="1">
      <alignment horizontal="justify" vertical="justify" wrapText="1"/>
    </xf>
    <xf numFmtId="173" fontId="7" fillId="0" borderId="23" xfId="62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justify" vertical="top" wrapText="1"/>
    </xf>
    <xf numFmtId="173" fontId="6" fillId="0" borderId="13" xfId="62" applyFont="1" applyFill="1" applyBorder="1" applyAlignment="1">
      <alignment horizontal="justify" vertical="justify" wrapText="1"/>
    </xf>
    <xf numFmtId="173" fontId="6" fillId="0" borderId="21" xfId="62" applyFont="1" applyFill="1" applyBorder="1" applyAlignment="1">
      <alignment vertical="center" wrapText="1"/>
    </xf>
    <xf numFmtId="173" fontId="6" fillId="0" borderId="22" xfId="62" applyFont="1" applyFill="1" applyBorder="1" applyAlignment="1">
      <alignment horizontal="justify" vertical="justify" wrapText="1"/>
    </xf>
    <xf numFmtId="173" fontId="6" fillId="0" borderId="21" xfId="62" applyFont="1" applyFill="1" applyBorder="1" applyAlignment="1">
      <alignment horizontal="left" vertical="justify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9" fontId="49" fillId="34" borderId="13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205" fontId="49" fillId="34" borderId="13" xfId="0" applyNumberFormat="1" applyFont="1" applyFill="1" applyBorder="1" applyAlignment="1">
      <alignment horizontal="center" vertical="center" wrapText="1"/>
    </xf>
    <xf numFmtId="205" fontId="47" fillId="0" borderId="13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6" fillId="0" borderId="14" xfId="46" applyFont="1" applyBorder="1" applyAlignment="1">
      <alignment/>
    </xf>
    <xf numFmtId="0" fontId="7" fillId="34" borderId="12" xfId="0" applyFont="1" applyFill="1" applyBorder="1" applyAlignment="1">
      <alignment horizontal="center"/>
    </xf>
    <xf numFmtId="173" fontId="7" fillId="0" borderId="22" xfId="62" applyFont="1" applyFill="1" applyBorder="1" applyAlignment="1">
      <alignment vertical="center" wrapText="1"/>
    </xf>
    <xf numFmtId="173" fontId="7" fillId="0" borderId="22" xfId="62" applyFont="1" applyFill="1" applyBorder="1" applyAlignment="1">
      <alignment horizontal="justify" vertical="justify" wrapText="1"/>
    </xf>
    <xf numFmtId="173" fontId="7" fillId="0" borderId="13" xfId="62" applyFont="1" applyFill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3" xfId="46" applyNumberFormat="1" applyFont="1" applyFill="1" applyBorder="1" applyAlignment="1">
      <alignment/>
    </xf>
    <xf numFmtId="172" fontId="7" fillId="0" borderId="13" xfId="46" applyFont="1" applyFill="1" applyBorder="1" applyAlignment="1">
      <alignment horizontal="center"/>
    </xf>
    <xf numFmtId="173" fontId="7" fillId="0" borderId="13" xfId="62" applyFont="1" applyFill="1" applyBorder="1" applyAlignment="1">
      <alignment horizontal="left" vertical="justify" wrapText="1"/>
    </xf>
    <xf numFmtId="0" fontId="0" fillId="0" borderId="0" xfId="0" applyFont="1" applyFill="1" applyAlignment="1">
      <alignment/>
    </xf>
    <xf numFmtId="206" fontId="0" fillId="0" borderId="0" xfId="0" applyNumberFormat="1" applyFill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" fontId="6" fillId="33" borderId="32" xfId="0" applyNumberFormat="1" applyFont="1" applyFill="1" applyBorder="1" applyAlignment="1">
      <alignment horizontal="center" vertical="center" wrapText="1"/>
    </xf>
    <xf numFmtId="4" fontId="6" fillId="33" borderId="3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99" fontId="6" fillId="33" borderId="34" xfId="0" applyNumberFormat="1" applyFont="1" applyFill="1" applyBorder="1" applyAlignment="1">
      <alignment horizontal="center" vertical="center" wrapText="1"/>
    </xf>
    <xf numFmtId="199" fontId="6" fillId="33" borderId="32" xfId="0" applyNumberFormat="1" applyFont="1" applyFill="1" applyBorder="1" applyAlignment="1">
      <alignment horizontal="center" vertical="center" wrapText="1"/>
    </xf>
    <xf numFmtId="199" fontId="6" fillId="33" borderId="33" xfId="0" applyNumberFormat="1" applyFont="1" applyFill="1" applyBorder="1" applyAlignment="1">
      <alignment horizontal="center" vertical="center" wrapText="1"/>
    </xf>
    <xf numFmtId="199" fontId="6" fillId="33" borderId="32" xfId="62" applyNumberFormat="1" applyFont="1" applyFill="1" applyBorder="1" applyAlignment="1" applyProtection="1">
      <alignment horizontal="center" vertical="center" wrapText="1"/>
      <protection/>
    </xf>
    <xf numFmtId="199" fontId="6" fillId="33" borderId="33" xfId="62" applyNumberFormat="1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205" fontId="51" fillId="0" borderId="23" xfId="0" applyNumberFormat="1" applyFont="1" applyBorder="1" applyAlignment="1">
      <alignment horizontal="center" vertical="center" wrapText="1"/>
    </xf>
    <xf numFmtId="205" fontId="51" fillId="0" borderId="15" xfId="0" applyNumberFormat="1" applyFont="1" applyBorder="1" applyAlignment="1">
      <alignment horizontal="center" vertical="center" wrapText="1"/>
    </xf>
    <xf numFmtId="49" fontId="1" fillId="34" borderId="23" xfId="0" applyNumberFormat="1" applyFont="1" applyFill="1" applyBorder="1" applyAlignment="1" applyProtection="1">
      <alignment horizontal="center" vertical="center" wrapText="1"/>
      <protection/>
    </xf>
    <xf numFmtId="49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2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205" fontId="49" fillId="34" borderId="23" xfId="0" applyNumberFormat="1" applyFont="1" applyFill="1" applyBorder="1" applyAlignment="1">
      <alignment horizontal="center" vertical="center" wrapText="1"/>
    </xf>
    <xf numFmtId="205" fontId="49" fillId="34" borderId="15" xfId="0" applyNumberFormat="1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7</xdr:col>
      <xdr:colOff>790575</xdr:colOff>
      <xdr:row>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0</xdr:row>
      <xdr:rowOff>0</xdr:rowOff>
    </xdr:from>
    <xdr:to>
      <xdr:col>7</xdr:col>
      <xdr:colOff>790575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PageLayoutView="0" workbookViewId="0" topLeftCell="A85">
      <selection activeCell="K96" sqref="K96"/>
    </sheetView>
  </sheetViews>
  <sheetFormatPr defaultColWidth="9.140625" defaultRowHeight="12.75"/>
  <cols>
    <col min="1" max="1" width="5.140625" style="0" bestFit="1" customWidth="1"/>
    <col min="2" max="2" width="8.140625" style="0" customWidth="1"/>
    <col min="3" max="3" width="6.7109375" style="0" bestFit="1" customWidth="1"/>
    <col min="4" max="4" width="39.421875" style="0" customWidth="1"/>
    <col min="5" max="5" width="4.421875" style="0" bestFit="1" customWidth="1"/>
    <col min="6" max="6" width="6.421875" style="0" bestFit="1" customWidth="1"/>
    <col min="7" max="7" width="11.140625" style="0" bestFit="1" customWidth="1"/>
    <col min="8" max="8" width="11.8515625" style="0" bestFit="1" customWidth="1"/>
    <col min="10" max="10" width="10.28125" style="0" bestFit="1" customWidth="1"/>
  </cols>
  <sheetData>
    <row r="1" spans="1:8" ht="12.75">
      <c r="A1" s="76" t="s">
        <v>80</v>
      </c>
      <c r="B1" s="77"/>
      <c r="C1" s="77"/>
      <c r="D1" s="77"/>
      <c r="E1" s="77"/>
      <c r="F1" s="77"/>
      <c r="G1" s="77"/>
      <c r="H1" s="78"/>
    </row>
    <row r="2" spans="1:8" ht="13.5">
      <c r="A2" s="2"/>
      <c r="B2" s="3"/>
      <c r="C2" s="3"/>
      <c r="D2" s="4"/>
      <c r="E2" s="4"/>
      <c r="F2" s="4"/>
      <c r="G2" s="4"/>
      <c r="H2" s="5"/>
    </row>
    <row r="3" spans="1:8" ht="13.5">
      <c r="A3" s="79" t="s">
        <v>175</v>
      </c>
      <c r="B3" s="80"/>
      <c r="C3" s="80"/>
      <c r="D3" s="80"/>
      <c r="E3" s="80"/>
      <c r="F3" s="4"/>
      <c r="G3" s="4"/>
      <c r="H3" s="5"/>
    </row>
    <row r="4" spans="1:8" ht="29.25" customHeight="1">
      <c r="A4" s="88" t="s">
        <v>176</v>
      </c>
      <c r="B4" s="89"/>
      <c r="C4" s="89"/>
      <c r="D4" s="89"/>
      <c r="E4" s="89"/>
      <c r="F4" s="89"/>
      <c r="G4" s="89"/>
      <c r="H4" s="5"/>
    </row>
    <row r="5" spans="1:8" ht="9.75" customHeight="1" thickBot="1">
      <c r="A5" s="81"/>
      <c r="B5" s="82"/>
      <c r="C5" s="82"/>
      <c r="D5" s="82"/>
      <c r="E5" s="82"/>
      <c r="F5" s="82"/>
      <c r="G5" s="82"/>
      <c r="H5" s="83"/>
    </row>
    <row r="6" spans="1:8" ht="13.5" thickBot="1">
      <c r="A6" s="84" t="s">
        <v>103</v>
      </c>
      <c r="B6" s="84" t="s">
        <v>104</v>
      </c>
      <c r="C6" s="84" t="s">
        <v>105</v>
      </c>
      <c r="D6" s="84" t="s">
        <v>106</v>
      </c>
      <c r="E6" s="84" t="s">
        <v>107</v>
      </c>
      <c r="F6" s="86" t="s">
        <v>108</v>
      </c>
      <c r="G6" s="90" t="s">
        <v>109</v>
      </c>
      <c r="H6" s="91"/>
    </row>
    <row r="7" spans="1:8" ht="13.5" thickBot="1">
      <c r="A7" s="84"/>
      <c r="B7" s="84"/>
      <c r="C7" s="84"/>
      <c r="D7" s="84"/>
      <c r="E7" s="84"/>
      <c r="F7" s="86"/>
      <c r="G7" s="91" t="s">
        <v>110</v>
      </c>
      <c r="H7" s="93" t="s">
        <v>111</v>
      </c>
    </row>
    <row r="8" spans="1:8" ht="12.75">
      <c r="A8" s="85"/>
      <c r="B8" s="85"/>
      <c r="C8" s="85"/>
      <c r="D8" s="85"/>
      <c r="E8" s="85"/>
      <c r="F8" s="87"/>
      <c r="G8" s="92"/>
      <c r="H8" s="94"/>
    </row>
    <row r="9" spans="1:8" ht="12.75">
      <c r="A9" s="6">
        <v>1</v>
      </c>
      <c r="B9" s="7"/>
      <c r="C9" s="7"/>
      <c r="D9" s="8" t="s">
        <v>72</v>
      </c>
      <c r="E9" s="9"/>
      <c r="F9" s="7"/>
      <c r="G9" s="9"/>
      <c r="H9" s="10">
        <f>H10+H14+H18</f>
        <v>58388.89</v>
      </c>
    </row>
    <row r="10" spans="1:8" ht="12.75">
      <c r="A10" s="6" t="s">
        <v>0</v>
      </c>
      <c r="B10" s="7"/>
      <c r="C10" s="7"/>
      <c r="D10" s="8" t="s">
        <v>73</v>
      </c>
      <c r="E10" s="7"/>
      <c r="F10" s="7"/>
      <c r="G10" s="14"/>
      <c r="H10" s="65">
        <f>SUM(H11:H13)</f>
        <v>55745.7</v>
      </c>
    </row>
    <row r="11" spans="1:8" ht="12.75">
      <c r="A11" s="39" t="s">
        <v>60</v>
      </c>
      <c r="B11" s="13">
        <v>7160100190</v>
      </c>
      <c r="C11" s="13" t="s">
        <v>115</v>
      </c>
      <c r="D11" s="24" t="s">
        <v>124</v>
      </c>
      <c r="E11" s="13" t="s">
        <v>4</v>
      </c>
      <c r="F11" s="16">
        <v>70</v>
      </c>
      <c r="G11" s="19">
        <v>728.51</v>
      </c>
      <c r="H11" s="27">
        <f aca="true" t="shared" si="0" ref="H11:H17">F11*G11</f>
        <v>50995.7</v>
      </c>
    </row>
    <row r="12" spans="1:8" ht="12.75">
      <c r="A12" s="39" t="s">
        <v>61</v>
      </c>
      <c r="B12" s="13"/>
      <c r="C12" s="13" t="s">
        <v>210</v>
      </c>
      <c r="D12" s="24" t="s">
        <v>113</v>
      </c>
      <c r="E12" s="13" t="s">
        <v>70</v>
      </c>
      <c r="F12" s="16">
        <v>45</v>
      </c>
      <c r="G12" s="19">
        <v>60</v>
      </c>
      <c r="H12" s="27">
        <f t="shared" si="0"/>
        <v>2700</v>
      </c>
    </row>
    <row r="13" spans="1:20" ht="21.75">
      <c r="A13" s="39" t="s">
        <v>169</v>
      </c>
      <c r="B13" s="40">
        <v>7160100350</v>
      </c>
      <c r="C13" s="13" t="s">
        <v>115</v>
      </c>
      <c r="D13" s="24" t="s">
        <v>125</v>
      </c>
      <c r="E13" s="13" t="s">
        <v>81</v>
      </c>
      <c r="F13" s="16">
        <v>1</v>
      </c>
      <c r="G13" s="19">
        <v>2050</v>
      </c>
      <c r="H13" s="27">
        <f t="shared" si="0"/>
        <v>2050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6" t="s">
        <v>1</v>
      </c>
      <c r="B14" s="13"/>
      <c r="C14" s="13"/>
      <c r="D14" s="37" t="s">
        <v>74</v>
      </c>
      <c r="E14" s="13"/>
      <c r="F14" s="13"/>
      <c r="G14" s="19"/>
      <c r="H14" s="41">
        <f>SUM(H15:H17)</f>
        <v>1860.54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39" t="s">
        <v>62</v>
      </c>
      <c r="B15" s="13">
        <v>88487</v>
      </c>
      <c r="C15" s="13" t="s">
        <v>112</v>
      </c>
      <c r="D15" s="20" t="s">
        <v>8</v>
      </c>
      <c r="E15" s="18" t="s">
        <v>4</v>
      </c>
      <c r="F15" s="16">
        <v>110.04</v>
      </c>
      <c r="G15" s="19">
        <v>8.03</v>
      </c>
      <c r="H15" s="27">
        <f t="shared" si="0"/>
        <v>883.62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39" t="s">
        <v>63</v>
      </c>
      <c r="B16" s="13">
        <v>88487</v>
      </c>
      <c r="C16" s="13" t="s">
        <v>112</v>
      </c>
      <c r="D16" s="20" t="s">
        <v>9</v>
      </c>
      <c r="E16" s="18" t="s">
        <v>4</v>
      </c>
      <c r="F16" s="16">
        <v>110.04</v>
      </c>
      <c r="G16" s="19">
        <v>8.03</v>
      </c>
      <c r="H16" s="27">
        <f t="shared" si="0"/>
        <v>883.62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39" t="s">
        <v>64</v>
      </c>
      <c r="B17" s="13">
        <v>96111</v>
      </c>
      <c r="C17" s="13" t="s">
        <v>112</v>
      </c>
      <c r="D17" s="20" t="s">
        <v>10</v>
      </c>
      <c r="E17" s="18" t="s">
        <v>4</v>
      </c>
      <c r="F17" s="16">
        <v>2.48</v>
      </c>
      <c r="G17" s="19">
        <v>37.62</v>
      </c>
      <c r="H17" s="27">
        <f t="shared" si="0"/>
        <v>93.3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6" t="s">
        <v>2</v>
      </c>
      <c r="B18" s="13"/>
      <c r="C18" s="13"/>
      <c r="D18" s="37" t="s">
        <v>120</v>
      </c>
      <c r="E18" s="18"/>
      <c r="F18" s="16"/>
      <c r="G18" s="19"/>
      <c r="H18" s="41">
        <f>SUM(H19:H20)</f>
        <v>782.65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39" t="s">
        <v>65</v>
      </c>
      <c r="B19" s="13">
        <v>7150100050</v>
      </c>
      <c r="C19" s="13" t="s">
        <v>115</v>
      </c>
      <c r="D19" s="20" t="s">
        <v>123</v>
      </c>
      <c r="E19" s="18" t="s">
        <v>6</v>
      </c>
      <c r="F19" s="16">
        <v>3</v>
      </c>
      <c r="G19" s="42">
        <v>168.99</v>
      </c>
      <c r="H19" s="27">
        <f>F19*G19</f>
        <v>506.97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2" t="s">
        <v>66</v>
      </c>
      <c r="B20" s="13">
        <v>7150100100</v>
      </c>
      <c r="C20" s="13" t="s">
        <v>115</v>
      </c>
      <c r="D20" s="20" t="s">
        <v>122</v>
      </c>
      <c r="E20" s="18" t="s">
        <v>6</v>
      </c>
      <c r="F20" s="16">
        <v>1</v>
      </c>
      <c r="G20" s="43">
        <v>275.68</v>
      </c>
      <c r="H20" s="27">
        <f>F20*G20</f>
        <v>275.68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6">
        <v>2</v>
      </c>
      <c r="B21" s="7"/>
      <c r="C21" s="7"/>
      <c r="D21" s="36" t="s">
        <v>83</v>
      </c>
      <c r="E21" s="7"/>
      <c r="F21" s="16"/>
      <c r="G21" s="14"/>
      <c r="H21" s="65">
        <f>SUM(H22:H23)</f>
        <v>20400</v>
      </c>
      <c r="J21" s="1"/>
      <c r="K21" s="1"/>
      <c r="L21" s="74"/>
      <c r="M21" s="1"/>
      <c r="N21" s="1"/>
      <c r="O21" s="1"/>
      <c r="P21" s="1"/>
      <c r="Q21" s="1"/>
      <c r="R21" s="1"/>
      <c r="S21" s="1"/>
      <c r="T21" s="1"/>
    </row>
    <row r="22" spans="1:12" s="1" customFormat="1" ht="12.75">
      <c r="A22" s="39" t="s">
        <v>3</v>
      </c>
      <c r="B22" s="13"/>
      <c r="C22" s="25" t="s">
        <v>210</v>
      </c>
      <c r="D22" s="38" t="s">
        <v>102</v>
      </c>
      <c r="E22" s="13" t="s">
        <v>81</v>
      </c>
      <c r="F22" s="16">
        <v>1</v>
      </c>
      <c r="G22" s="19">
        <v>3600</v>
      </c>
      <c r="H22" s="27">
        <f>F22*G22</f>
        <v>3600</v>
      </c>
      <c r="L22" s="74"/>
    </row>
    <row r="23" spans="1:8" s="1" customFormat="1" ht="12.75">
      <c r="A23" s="39" t="s">
        <v>5</v>
      </c>
      <c r="B23" s="13"/>
      <c r="C23" s="25" t="s">
        <v>210</v>
      </c>
      <c r="D23" s="38" t="s">
        <v>119</v>
      </c>
      <c r="E23" s="13" t="s">
        <v>71</v>
      </c>
      <c r="F23" s="16">
        <v>6</v>
      </c>
      <c r="G23" s="19">
        <v>2800</v>
      </c>
      <c r="H23" s="27">
        <f>F23*G23</f>
        <v>16800</v>
      </c>
    </row>
    <row r="24" spans="1:8" s="1" customFormat="1" ht="12.75">
      <c r="A24" s="44">
        <v>3</v>
      </c>
      <c r="B24" s="17"/>
      <c r="C24" s="7"/>
      <c r="D24" s="52" t="s">
        <v>75</v>
      </c>
      <c r="E24" s="9"/>
      <c r="F24" s="16"/>
      <c r="G24" s="14"/>
      <c r="H24" s="41">
        <f>H25+H33+H37+H66</f>
        <v>24413.62</v>
      </c>
    </row>
    <row r="25" spans="1:8" s="1" customFormat="1" ht="21.75">
      <c r="A25" s="23" t="s">
        <v>11</v>
      </c>
      <c r="B25" s="17"/>
      <c r="C25" s="7"/>
      <c r="D25" s="53" t="s">
        <v>76</v>
      </c>
      <c r="E25" s="45"/>
      <c r="F25" s="16"/>
      <c r="G25" s="14"/>
      <c r="H25" s="65">
        <f>SUM(H26:H32)</f>
        <v>2452.63</v>
      </c>
    </row>
    <row r="26" spans="1:8" s="1" customFormat="1" ht="21.75">
      <c r="A26" s="7" t="s">
        <v>126</v>
      </c>
      <c r="B26" s="17" t="s">
        <v>211</v>
      </c>
      <c r="C26" s="7"/>
      <c r="D26" s="67" t="s">
        <v>198</v>
      </c>
      <c r="E26" s="69" t="s">
        <v>209</v>
      </c>
      <c r="F26" s="16">
        <v>1</v>
      </c>
      <c r="G26" s="19">
        <v>699.8</v>
      </c>
      <c r="H26" s="15">
        <f>F26*G26</f>
        <v>699.8</v>
      </c>
    </row>
    <row r="27" spans="1:8" s="1" customFormat="1" ht="12.75">
      <c r="A27" s="13" t="s">
        <v>127</v>
      </c>
      <c r="B27" s="17"/>
      <c r="C27" s="7" t="s">
        <v>210</v>
      </c>
      <c r="D27" s="46" t="s">
        <v>18</v>
      </c>
      <c r="E27" s="22" t="s">
        <v>7</v>
      </c>
      <c r="F27" s="16">
        <v>140</v>
      </c>
      <c r="G27" s="72">
        <v>6.18</v>
      </c>
      <c r="H27" s="27">
        <f aca="true" t="shared" si="1" ref="H27:H32">F27*G27</f>
        <v>865.2</v>
      </c>
    </row>
    <row r="28" spans="1:8" s="1" customFormat="1" ht="12.75">
      <c r="A28" s="13" t="s">
        <v>128</v>
      </c>
      <c r="B28" s="17"/>
      <c r="C28" s="7" t="s">
        <v>210</v>
      </c>
      <c r="D28" s="20" t="s">
        <v>19</v>
      </c>
      <c r="E28" s="18" t="s">
        <v>7</v>
      </c>
      <c r="F28" s="16">
        <v>20</v>
      </c>
      <c r="G28" s="72">
        <v>5.74</v>
      </c>
      <c r="H28" s="27">
        <f t="shared" si="1"/>
        <v>114.8</v>
      </c>
    </row>
    <row r="29" spans="1:8" s="1" customFormat="1" ht="21.75">
      <c r="A29" s="7" t="s">
        <v>129</v>
      </c>
      <c r="B29" s="17"/>
      <c r="C29" s="7" t="s">
        <v>210</v>
      </c>
      <c r="D29" s="20" t="s">
        <v>20</v>
      </c>
      <c r="E29" s="18" t="s">
        <v>6</v>
      </c>
      <c r="F29" s="16">
        <v>2</v>
      </c>
      <c r="G29" s="72">
        <v>75.62</v>
      </c>
      <c r="H29" s="27">
        <f t="shared" si="1"/>
        <v>151.24</v>
      </c>
    </row>
    <row r="30" spans="1:8" s="1" customFormat="1" ht="12.75">
      <c r="A30" s="13" t="s">
        <v>130</v>
      </c>
      <c r="B30" s="13">
        <v>160311</v>
      </c>
      <c r="C30" s="7" t="s">
        <v>195</v>
      </c>
      <c r="D30" s="20" t="s">
        <v>194</v>
      </c>
      <c r="E30" s="18" t="s">
        <v>6</v>
      </c>
      <c r="F30" s="16">
        <v>4</v>
      </c>
      <c r="G30" s="19">
        <v>112.42</v>
      </c>
      <c r="H30" s="27">
        <f t="shared" si="1"/>
        <v>449.68</v>
      </c>
    </row>
    <row r="31" spans="1:8" s="1" customFormat="1" ht="21.75">
      <c r="A31" s="13" t="s">
        <v>131</v>
      </c>
      <c r="B31" s="13">
        <v>150609</v>
      </c>
      <c r="C31" s="7" t="s">
        <v>195</v>
      </c>
      <c r="D31" s="20" t="s">
        <v>196</v>
      </c>
      <c r="E31" s="18" t="s">
        <v>6</v>
      </c>
      <c r="F31" s="16">
        <v>1</v>
      </c>
      <c r="G31" s="19">
        <v>144.41</v>
      </c>
      <c r="H31" s="27">
        <f t="shared" si="1"/>
        <v>144.41</v>
      </c>
    </row>
    <row r="32" spans="1:8" s="1" customFormat="1" ht="12.75">
      <c r="A32" s="7" t="s">
        <v>199</v>
      </c>
      <c r="B32" s="17"/>
      <c r="C32" s="7" t="s">
        <v>210</v>
      </c>
      <c r="D32" s="20" t="s">
        <v>21</v>
      </c>
      <c r="E32" s="18" t="s">
        <v>6</v>
      </c>
      <c r="F32" s="16">
        <v>1</v>
      </c>
      <c r="G32" s="72">
        <v>27.5</v>
      </c>
      <c r="H32" s="27">
        <f t="shared" si="1"/>
        <v>27.5</v>
      </c>
    </row>
    <row r="33" spans="1:8" s="1" customFormat="1" ht="12.75">
      <c r="A33" s="23" t="s">
        <v>12</v>
      </c>
      <c r="B33" s="17"/>
      <c r="C33" s="7"/>
      <c r="D33" s="54" t="s">
        <v>77</v>
      </c>
      <c r="E33" s="47"/>
      <c r="F33" s="16"/>
      <c r="G33" s="19"/>
      <c r="H33" s="65">
        <f>SUM(H34:H36)</f>
        <v>2027.49</v>
      </c>
    </row>
    <row r="34" spans="1:8" s="1" customFormat="1" ht="12.75">
      <c r="A34" s="7" t="s">
        <v>13</v>
      </c>
      <c r="B34" s="17" t="s">
        <v>212</v>
      </c>
      <c r="C34" s="7"/>
      <c r="D34" s="68" t="s">
        <v>200</v>
      </c>
      <c r="E34" s="69" t="s">
        <v>81</v>
      </c>
      <c r="F34" s="16">
        <v>1</v>
      </c>
      <c r="G34" s="19">
        <v>602.24</v>
      </c>
      <c r="H34" s="15">
        <f>F34*G34</f>
        <v>602.24</v>
      </c>
    </row>
    <row r="35" spans="1:8" s="1" customFormat="1" ht="12.75">
      <c r="A35" s="13" t="s">
        <v>14</v>
      </c>
      <c r="B35" s="17"/>
      <c r="C35" s="7" t="s">
        <v>210</v>
      </c>
      <c r="D35" s="21" t="s">
        <v>23</v>
      </c>
      <c r="E35" s="22" t="s">
        <v>7</v>
      </c>
      <c r="F35" s="16">
        <v>25</v>
      </c>
      <c r="G35" s="72">
        <v>5.36</v>
      </c>
      <c r="H35" s="27">
        <f>F35*G35</f>
        <v>134</v>
      </c>
    </row>
    <row r="36" spans="1:8" s="1" customFormat="1" ht="12.75">
      <c r="A36" s="13" t="s">
        <v>201</v>
      </c>
      <c r="B36" s="17"/>
      <c r="C36" s="7" t="s">
        <v>210</v>
      </c>
      <c r="D36" s="48" t="s">
        <v>24</v>
      </c>
      <c r="E36" s="49" t="s">
        <v>7</v>
      </c>
      <c r="F36" s="16">
        <v>125</v>
      </c>
      <c r="G36" s="72">
        <v>10.33</v>
      </c>
      <c r="H36" s="27">
        <f>F36*G36</f>
        <v>1291.25</v>
      </c>
    </row>
    <row r="37" spans="1:8" s="1" customFormat="1" ht="21.75">
      <c r="A37" s="23" t="s">
        <v>97</v>
      </c>
      <c r="B37" s="17"/>
      <c r="C37" s="7"/>
      <c r="D37" s="55" t="s">
        <v>78</v>
      </c>
      <c r="E37" s="45"/>
      <c r="F37" s="16"/>
      <c r="G37" s="19"/>
      <c r="H37" s="65">
        <f>SUM(H38:H65)</f>
        <v>16916.83</v>
      </c>
    </row>
    <row r="38" spans="1:8" s="1" customFormat="1" ht="21.75">
      <c r="A38" s="7" t="s">
        <v>132</v>
      </c>
      <c r="B38" s="17" t="s">
        <v>213</v>
      </c>
      <c r="C38" s="7"/>
      <c r="D38" s="73" t="s">
        <v>202</v>
      </c>
      <c r="E38" s="69" t="s">
        <v>6</v>
      </c>
      <c r="F38" s="16">
        <v>1</v>
      </c>
      <c r="G38" s="19">
        <v>1399.6</v>
      </c>
      <c r="H38" s="15">
        <f>G38*F38</f>
        <v>1399.6</v>
      </c>
    </row>
    <row r="39" spans="1:8" s="1" customFormat="1" ht="12.75">
      <c r="A39" s="7" t="s">
        <v>133</v>
      </c>
      <c r="B39" s="17"/>
      <c r="C39" s="7" t="s">
        <v>210</v>
      </c>
      <c r="D39" s="21" t="s">
        <v>26</v>
      </c>
      <c r="E39" s="22" t="s">
        <v>6</v>
      </c>
      <c r="F39" s="16">
        <v>1</v>
      </c>
      <c r="G39" s="72">
        <v>34</v>
      </c>
      <c r="H39" s="27">
        <f>F39*G39</f>
        <v>34</v>
      </c>
    </row>
    <row r="40" spans="1:8" s="1" customFormat="1" ht="32.25">
      <c r="A40" s="7" t="s">
        <v>134</v>
      </c>
      <c r="B40" s="13">
        <v>151307</v>
      </c>
      <c r="C40" s="7" t="s">
        <v>195</v>
      </c>
      <c r="D40" s="20" t="s">
        <v>197</v>
      </c>
      <c r="E40" s="18" t="s">
        <v>6</v>
      </c>
      <c r="F40" s="16">
        <v>6</v>
      </c>
      <c r="G40" s="72">
        <v>73.25</v>
      </c>
      <c r="H40" s="27">
        <f aca="true" t="shared" si="2" ref="H40:H65">F40*G40</f>
        <v>439.5</v>
      </c>
    </row>
    <row r="41" spans="1:8" s="1" customFormat="1" ht="12.75">
      <c r="A41" s="7" t="s">
        <v>135</v>
      </c>
      <c r="B41" s="17"/>
      <c r="C41" s="7" t="s">
        <v>210</v>
      </c>
      <c r="D41" s="20" t="s">
        <v>27</v>
      </c>
      <c r="E41" s="18" t="s">
        <v>6</v>
      </c>
      <c r="F41" s="16">
        <v>1</v>
      </c>
      <c r="G41" s="72">
        <v>13.78</v>
      </c>
      <c r="H41" s="27">
        <f t="shared" si="2"/>
        <v>13.78</v>
      </c>
    </row>
    <row r="42" spans="1:8" s="1" customFormat="1" ht="12.75">
      <c r="A42" s="7" t="s">
        <v>136</v>
      </c>
      <c r="B42" s="17"/>
      <c r="C42" s="7" t="s">
        <v>210</v>
      </c>
      <c r="D42" s="20" t="s">
        <v>28</v>
      </c>
      <c r="E42" s="18" t="s">
        <v>6</v>
      </c>
      <c r="F42" s="16">
        <v>2</v>
      </c>
      <c r="G42" s="72">
        <v>22.02</v>
      </c>
      <c r="H42" s="27">
        <f t="shared" si="2"/>
        <v>44.04</v>
      </c>
    </row>
    <row r="43" spans="1:8" s="1" customFormat="1" ht="12.75">
      <c r="A43" s="7" t="s">
        <v>137</v>
      </c>
      <c r="B43" s="17"/>
      <c r="C43" s="7" t="s">
        <v>210</v>
      </c>
      <c r="D43" s="20" t="s">
        <v>29</v>
      </c>
      <c r="E43" s="18" t="s">
        <v>6</v>
      </c>
      <c r="F43" s="16">
        <v>2</v>
      </c>
      <c r="G43" s="72">
        <v>102.8</v>
      </c>
      <c r="H43" s="27">
        <f t="shared" si="2"/>
        <v>205.6</v>
      </c>
    </row>
    <row r="44" spans="1:8" s="1" customFormat="1" ht="12.75">
      <c r="A44" s="7" t="s">
        <v>138</v>
      </c>
      <c r="B44" s="17"/>
      <c r="C44" s="7" t="s">
        <v>210</v>
      </c>
      <c r="D44" s="20" t="s">
        <v>193</v>
      </c>
      <c r="E44" s="18" t="s">
        <v>6</v>
      </c>
      <c r="F44" s="16">
        <v>6</v>
      </c>
      <c r="G44" s="72">
        <v>64.72</v>
      </c>
      <c r="H44" s="27">
        <f t="shared" si="2"/>
        <v>388.32</v>
      </c>
    </row>
    <row r="45" spans="1:8" s="1" customFormat="1" ht="12.75">
      <c r="A45" s="7" t="s">
        <v>139</v>
      </c>
      <c r="B45" s="17"/>
      <c r="C45" s="7" t="s">
        <v>210</v>
      </c>
      <c r="D45" s="20" t="s">
        <v>30</v>
      </c>
      <c r="E45" s="18" t="s">
        <v>6</v>
      </c>
      <c r="F45" s="16">
        <v>6</v>
      </c>
      <c r="G45" s="72">
        <v>306</v>
      </c>
      <c r="H45" s="27">
        <f t="shared" si="2"/>
        <v>1836</v>
      </c>
    </row>
    <row r="46" spans="1:8" s="1" customFormat="1" ht="12.75">
      <c r="A46" s="7" t="s">
        <v>140</v>
      </c>
      <c r="B46" s="17"/>
      <c r="C46" s="7" t="s">
        <v>210</v>
      </c>
      <c r="D46" s="20" t="s">
        <v>31</v>
      </c>
      <c r="E46" s="18" t="s">
        <v>6</v>
      </c>
      <c r="F46" s="16">
        <v>6</v>
      </c>
      <c r="G46" s="72">
        <v>25.52</v>
      </c>
      <c r="H46" s="27">
        <f t="shared" si="2"/>
        <v>153.12</v>
      </c>
    </row>
    <row r="47" spans="1:8" s="1" customFormat="1" ht="12.75">
      <c r="A47" s="7" t="s">
        <v>141</v>
      </c>
      <c r="B47" s="17"/>
      <c r="C47" s="7" t="s">
        <v>210</v>
      </c>
      <c r="D47" s="20" t="s">
        <v>32</v>
      </c>
      <c r="E47" s="18" t="s">
        <v>6</v>
      </c>
      <c r="F47" s="16">
        <v>6</v>
      </c>
      <c r="G47" s="72">
        <v>70.65</v>
      </c>
      <c r="H47" s="27">
        <f t="shared" si="2"/>
        <v>423.9</v>
      </c>
    </row>
    <row r="48" spans="1:8" s="1" customFormat="1" ht="12.75">
      <c r="A48" s="7" t="s">
        <v>142</v>
      </c>
      <c r="B48" s="17"/>
      <c r="C48" s="7" t="s">
        <v>210</v>
      </c>
      <c r="D48" s="20" t="s">
        <v>33</v>
      </c>
      <c r="E48" s="18" t="s">
        <v>6</v>
      </c>
      <c r="F48" s="16">
        <v>1</v>
      </c>
      <c r="G48" s="72">
        <v>66.78</v>
      </c>
      <c r="H48" s="27">
        <f t="shared" si="2"/>
        <v>66.78</v>
      </c>
    </row>
    <row r="49" spans="1:8" s="1" customFormat="1" ht="12.75">
      <c r="A49" s="7" t="s">
        <v>143</v>
      </c>
      <c r="B49" s="17"/>
      <c r="C49" s="7" t="s">
        <v>210</v>
      </c>
      <c r="D49" s="20" t="s">
        <v>34</v>
      </c>
      <c r="E49" s="18" t="s">
        <v>6</v>
      </c>
      <c r="F49" s="16">
        <v>2</v>
      </c>
      <c r="G49" s="72">
        <v>57.88</v>
      </c>
      <c r="H49" s="27">
        <f t="shared" si="2"/>
        <v>115.76</v>
      </c>
    </row>
    <row r="50" spans="1:8" s="1" customFormat="1" ht="12.75">
      <c r="A50" s="7" t="s">
        <v>144</v>
      </c>
      <c r="B50" s="17"/>
      <c r="C50" s="7" t="s">
        <v>210</v>
      </c>
      <c r="D50" s="20" t="s">
        <v>35</v>
      </c>
      <c r="E50" s="18" t="s">
        <v>6</v>
      </c>
      <c r="F50" s="16">
        <v>6</v>
      </c>
      <c r="G50" s="72">
        <v>9.5</v>
      </c>
      <c r="H50" s="27">
        <f t="shared" si="2"/>
        <v>57</v>
      </c>
    </row>
    <row r="51" spans="1:8" s="1" customFormat="1" ht="12.75">
      <c r="A51" s="7" t="s">
        <v>145</v>
      </c>
      <c r="B51" s="17"/>
      <c r="C51" s="7" t="s">
        <v>210</v>
      </c>
      <c r="D51" s="20" t="s">
        <v>36</v>
      </c>
      <c r="E51" s="18" t="s">
        <v>6</v>
      </c>
      <c r="F51" s="16">
        <v>4</v>
      </c>
      <c r="G51" s="72">
        <v>9.5</v>
      </c>
      <c r="H51" s="27">
        <f t="shared" si="2"/>
        <v>38</v>
      </c>
    </row>
    <row r="52" spans="1:8" s="1" customFormat="1" ht="11.25" customHeight="1">
      <c r="A52" s="7" t="s">
        <v>146</v>
      </c>
      <c r="B52" s="17"/>
      <c r="C52" s="7" t="s">
        <v>210</v>
      </c>
      <c r="D52" s="20" t="s">
        <v>37</v>
      </c>
      <c r="E52" s="18" t="s">
        <v>6</v>
      </c>
      <c r="F52" s="16">
        <v>6</v>
      </c>
      <c r="G52" s="72">
        <v>9.5</v>
      </c>
      <c r="H52" s="27">
        <f t="shared" si="2"/>
        <v>57</v>
      </c>
    </row>
    <row r="53" spans="1:8" s="1" customFormat="1" ht="12.75">
      <c r="A53" s="7" t="s">
        <v>147</v>
      </c>
      <c r="B53" s="17"/>
      <c r="C53" s="7" t="s">
        <v>210</v>
      </c>
      <c r="D53" s="20" t="s">
        <v>38</v>
      </c>
      <c r="E53" s="18" t="s">
        <v>6</v>
      </c>
      <c r="F53" s="16">
        <v>4</v>
      </c>
      <c r="G53" s="72">
        <v>97</v>
      </c>
      <c r="H53" s="27">
        <f t="shared" si="2"/>
        <v>388</v>
      </c>
    </row>
    <row r="54" spans="1:8" s="1" customFormat="1" ht="12.75">
      <c r="A54" s="7" t="s">
        <v>148</v>
      </c>
      <c r="B54" s="17"/>
      <c r="C54" s="7" t="s">
        <v>210</v>
      </c>
      <c r="D54" s="20" t="s">
        <v>39</v>
      </c>
      <c r="E54" s="18" t="s">
        <v>6</v>
      </c>
      <c r="F54" s="16">
        <v>1</v>
      </c>
      <c r="G54" s="72">
        <v>115</v>
      </c>
      <c r="H54" s="27">
        <f t="shared" si="2"/>
        <v>115</v>
      </c>
    </row>
    <row r="55" spans="1:8" s="1" customFormat="1" ht="12.75">
      <c r="A55" s="7" t="s">
        <v>149</v>
      </c>
      <c r="B55" s="17"/>
      <c r="C55" s="7" t="s">
        <v>210</v>
      </c>
      <c r="D55" s="20" t="s">
        <v>40</v>
      </c>
      <c r="E55" s="18" t="s">
        <v>6</v>
      </c>
      <c r="F55" s="16">
        <v>4</v>
      </c>
      <c r="G55" s="72">
        <v>74.45</v>
      </c>
      <c r="H55" s="27">
        <f t="shared" si="2"/>
        <v>297.8</v>
      </c>
    </row>
    <row r="56" spans="1:8" s="1" customFormat="1" ht="12.75">
      <c r="A56" s="7" t="s">
        <v>150</v>
      </c>
      <c r="B56" s="17"/>
      <c r="C56" s="7" t="s">
        <v>210</v>
      </c>
      <c r="D56" s="20" t="s">
        <v>41</v>
      </c>
      <c r="E56" s="18" t="s">
        <v>6</v>
      </c>
      <c r="F56" s="16">
        <v>1</v>
      </c>
      <c r="G56" s="72">
        <v>95.3</v>
      </c>
      <c r="H56" s="27">
        <f t="shared" si="2"/>
        <v>95.3</v>
      </c>
    </row>
    <row r="57" spans="1:8" s="1" customFormat="1" ht="12.75">
      <c r="A57" s="7" t="s">
        <v>151</v>
      </c>
      <c r="B57" s="17"/>
      <c r="C57" s="7" t="s">
        <v>210</v>
      </c>
      <c r="D57" s="20" t="s">
        <v>42</v>
      </c>
      <c r="E57" s="18" t="s">
        <v>6</v>
      </c>
      <c r="F57" s="16">
        <v>6</v>
      </c>
      <c r="G57" s="72">
        <v>119</v>
      </c>
      <c r="H57" s="27">
        <f t="shared" si="2"/>
        <v>714</v>
      </c>
    </row>
    <row r="58" spans="1:8" s="1" customFormat="1" ht="12.75">
      <c r="A58" s="7" t="s">
        <v>152</v>
      </c>
      <c r="B58" s="17"/>
      <c r="C58" s="7" t="s">
        <v>210</v>
      </c>
      <c r="D58" s="20" t="s">
        <v>43</v>
      </c>
      <c r="E58" s="18" t="s">
        <v>6</v>
      </c>
      <c r="F58" s="16">
        <v>3</v>
      </c>
      <c r="G58" s="72">
        <v>41.39</v>
      </c>
      <c r="H58" s="27">
        <f t="shared" si="2"/>
        <v>124.17</v>
      </c>
    </row>
    <row r="59" spans="1:8" s="1" customFormat="1" ht="12.75">
      <c r="A59" s="7" t="s">
        <v>153</v>
      </c>
      <c r="B59" s="17"/>
      <c r="C59" s="7" t="s">
        <v>210</v>
      </c>
      <c r="D59" s="20" t="s">
        <v>44</v>
      </c>
      <c r="E59" s="18" t="s">
        <v>6</v>
      </c>
      <c r="F59" s="16">
        <v>2</v>
      </c>
      <c r="G59" s="72">
        <v>13.4</v>
      </c>
      <c r="H59" s="27">
        <f t="shared" si="2"/>
        <v>26.8</v>
      </c>
    </row>
    <row r="60" spans="1:8" s="1" customFormat="1" ht="12.75">
      <c r="A60" s="7" t="s">
        <v>154</v>
      </c>
      <c r="B60" s="17"/>
      <c r="C60" s="7" t="s">
        <v>210</v>
      </c>
      <c r="D60" s="20" t="s">
        <v>45</v>
      </c>
      <c r="E60" s="18" t="s">
        <v>6</v>
      </c>
      <c r="F60" s="16">
        <v>16</v>
      </c>
      <c r="G60" s="72">
        <v>1.96</v>
      </c>
      <c r="H60" s="27">
        <f t="shared" si="2"/>
        <v>31.36</v>
      </c>
    </row>
    <row r="61" spans="1:8" s="1" customFormat="1" ht="12.75">
      <c r="A61" s="7" t="s">
        <v>155</v>
      </c>
      <c r="B61" s="17"/>
      <c r="C61" s="7" t="s">
        <v>210</v>
      </c>
      <c r="D61" s="48" t="s">
        <v>46</v>
      </c>
      <c r="E61" s="49" t="s">
        <v>7</v>
      </c>
      <c r="F61" s="16">
        <v>1000</v>
      </c>
      <c r="G61" s="72">
        <v>3.67</v>
      </c>
      <c r="H61" s="27">
        <f t="shared" si="2"/>
        <v>3670</v>
      </c>
    </row>
    <row r="62" spans="1:8" s="1" customFormat="1" ht="12.75">
      <c r="A62" s="7" t="s">
        <v>156</v>
      </c>
      <c r="B62" s="17"/>
      <c r="C62" s="7" t="s">
        <v>210</v>
      </c>
      <c r="D62" s="20" t="s">
        <v>47</v>
      </c>
      <c r="E62" s="18" t="s">
        <v>7</v>
      </c>
      <c r="F62" s="16">
        <v>200</v>
      </c>
      <c r="G62" s="72">
        <v>0.46</v>
      </c>
      <c r="H62" s="27">
        <f t="shared" si="2"/>
        <v>92</v>
      </c>
    </row>
    <row r="63" spans="1:8" s="1" customFormat="1" ht="12.75">
      <c r="A63" s="7" t="s">
        <v>157</v>
      </c>
      <c r="B63" s="17"/>
      <c r="C63" s="7" t="s">
        <v>210</v>
      </c>
      <c r="D63" s="20" t="s">
        <v>48</v>
      </c>
      <c r="E63" s="18" t="s">
        <v>6</v>
      </c>
      <c r="F63" s="16">
        <v>1</v>
      </c>
      <c r="G63" s="72">
        <v>680</v>
      </c>
      <c r="H63" s="27">
        <f t="shared" si="2"/>
        <v>680</v>
      </c>
    </row>
    <row r="64" spans="1:8" s="1" customFormat="1" ht="12.75">
      <c r="A64" s="7" t="s">
        <v>158</v>
      </c>
      <c r="B64" s="17"/>
      <c r="C64" s="7" t="s">
        <v>210</v>
      </c>
      <c r="D64" s="20" t="s">
        <v>49</v>
      </c>
      <c r="E64" s="18" t="s">
        <v>6</v>
      </c>
      <c r="F64" s="16">
        <v>2</v>
      </c>
      <c r="G64" s="72">
        <v>1885</v>
      </c>
      <c r="H64" s="27">
        <f t="shared" si="2"/>
        <v>3770</v>
      </c>
    </row>
    <row r="65" spans="1:8" s="1" customFormat="1" ht="12.75">
      <c r="A65" s="7" t="s">
        <v>203</v>
      </c>
      <c r="B65" s="17"/>
      <c r="C65" s="7" t="s">
        <v>210</v>
      </c>
      <c r="D65" s="20" t="s">
        <v>208</v>
      </c>
      <c r="E65" s="18" t="s">
        <v>6</v>
      </c>
      <c r="F65" s="16">
        <v>1</v>
      </c>
      <c r="G65" s="72">
        <v>1640</v>
      </c>
      <c r="H65" s="27">
        <f t="shared" si="2"/>
        <v>1640</v>
      </c>
    </row>
    <row r="66" spans="1:8" s="1" customFormat="1" ht="12.75">
      <c r="A66" s="23" t="s">
        <v>98</v>
      </c>
      <c r="B66" s="17"/>
      <c r="C66" s="7"/>
      <c r="D66" s="54" t="s">
        <v>79</v>
      </c>
      <c r="E66" s="9"/>
      <c r="F66" s="16"/>
      <c r="G66" s="19"/>
      <c r="H66" s="65">
        <f>SUM(H67:H75)</f>
        <v>3016.67</v>
      </c>
    </row>
    <row r="67" spans="1:8" s="1" customFormat="1" ht="12.75">
      <c r="A67" s="7" t="s">
        <v>159</v>
      </c>
      <c r="B67" s="17" t="s">
        <v>215</v>
      </c>
      <c r="C67" s="7"/>
      <c r="D67" s="68" t="s">
        <v>214</v>
      </c>
      <c r="E67" s="70" t="s">
        <v>81</v>
      </c>
      <c r="F67" s="16">
        <v>1</v>
      </c>
      <c r="G67" s="19">
        <v>839.76</v>
      </c>
      <c r="H67" s="15">
        <f>F67*G67</f>
        <v>839.76</v>
      </c>
    </row>
    <row r="68" spans="1:8" s="1" customFormat="1" ht="12.75">
      <c r="A68" s="7" t="s">
        <v>160</v>
      </c>
      <c r="B68" s="7">
        <v>72254</v>
      </c>
      <c r="C68" s="17" t="s">
        <v>112</v>
      </c>
      <c r="D68" s="20" t="s">
        <v>52</v>
      </c>
      <c r="E68" s="22" t="s">
        <v>7</v>
      </c>
      <c r="F68" s="16">
        <v>40</v>
      </c>
      <c r="G68" s="71">
        <v>34.76</v>
      </c>
      <c r="H68" s="27">
        <f>F68*G68</f>
        <v>1390.4</v>
      </c>
    </row>
    <row r="69" spans="1:8" s="1" customFormat="1" ht="12.75">
      <c r="A69" s="13" t="s">
        <v>161</v>
      </c>
      <c r="B69" s="7"/>
      <c r="C69" s="17" t="s">
        <v>210</v>
      </c>
      <c r="D69" s="20" t="s">
        <v>53</v>
      </c>
      <c r="E69" s="18" t="s">
        <v>6</v>
      </c>
      <c r="F69" s="16">
        <v>1</v>
      </c>
      <c r="G69" s="71">
        <v>102</v>
      </c>
      <c r="H69" s="27">
        <f aca="true" t="shared" si="3" ref="H69:H75">F69*G69</f>
        <v>102</v>
      </c>
    </row>
    <row r="70" spans="1:8" s="1" customFormat="1" ht="12.75">
      <c r="A70" s="7" t="s">
        <v>162</v>
      </c>
      <c r="B70" s="7">
        <v>4274</v>
      </c>
      <c r="C70" s="17" t="s">
        <v>112</v>
      </c>
      <c r="D70" s="20" t="s">
        <v>54</v>
      </c>
      <c r="E70" s="18" t="s">
        <v>6</v>
      </c>
      <c r="F70" s="16">
        <v>1</v>
      </c>
      <c r="G70" s="71">
        <v>56.78</v>
      </c>
      <c r="H70" s="27">
        <f t="shared" si="3"/>
        <v>56.78</v>
      </c>
    </row>
    <row r="71" spans="1:8" s="1" customFormat="1" ht="12.75">
      <c r="A71" s="7" t="s">
        <v>163</v>
      </c>
      <c r="B71" s="13"/>
      <c r="C71" s="17" t="s">
        <v>210</v>
      </c>
      <c r="D71" s="20" t="s">
        <v>55</v>
      </c>
      <c r="E71" s="18" t="s">
        <v>6</v>
      </c>
      <c r="F71" s="16">
        <v>3</v>
      </c>
      <c r="G71" s="71">
        <v>15.18</v>
      </c>
      <c r="H71" s="27">
        <f t="shared" si="3"/>
        <v>45.54</v>
      </c>
    </row>
    <row r="72" spans="1:8" s="1" customFormat="1" ht="21.75">
      <c r="A72" s="13" t="s">
        <v>164</v>
      </c>
      <c r="B72" s="7">
        <v>3798</v>
      </c>
      <c r="C72" s="17" t="s">
        <v>112</v>
      </c>
      <c r="D72" s="20" t="s">
        <v>118</v>
      </c>
      <c r="E72" s="18" t="s">
        <v>6</v>
      </c>
      <c r="F72" s="16">
        <v>3</v>
      </c>
      <c r="G72" s="71">
        <v>34.79</v>
      </c>
      <c r="H72" s="27">
        <f t="shared" si="3"/>
        <v>104.37</v>
      </c>
    </row>
    <row r="73" spans="1:8" s="1" customFormat="1" ht="12.75">
      <c r="A73" s="7" t="s">
        <v>165</v>
      </c>
      <c r="B73" s="7">
        <v>83401</v>
      </c>
      <c r="C73" s="17" t="s">
        <v>112</v>
      </c>
      <c r="D73" s="20" t="s">
        <v>56</v>
      </c>
      <c r="E73" s="18" t="s">
        <v>6</v>
      </c>
      <c r="F73" s="16">
        <v>3</v>
      </c>
      <c r="G73" s="71">
        <v>84.76</v>
      </c>
      <c r="H73" s="27">
        <f t="shared" si="3"/>
        <v>254.28</v>
      </c>
    </row>
    <row r="74" spans="1:8" s="1" customFormat="1" ht="12.75">
      <c r="A74" s="7" t="s">
        <v>166</v>
      </c>
      <c r="B74" s="7">
        <v>12327</v>
      </c>
      <c r="C74" s="17" t="s">
        <v>112</v>
      </c>
      <c r="D74" s="20" t="s">
        <v>57</v>
      </c>
      <c r="E74" s="18" t="s">
        <v>6</v>
      </c>
      <c r="F74" s="16">
        <v>4</v>
      </c>
      <c r="G74" s="71">
        <v>23.11</v>
      </c>
      <c r="H74" s="27">
        <f t="shared" si="3"/>
        <v>92.44</v>
      </c>
    </row>
    <row r="75" spans="1:8" s="1" customFormat="1" ht="12.75">
      <c r="A75" s="13" t="s">
        <v>204</v>
      </c>
      <c r="B75" s="7">
        <v>3751</v>
      </c>
      <c r="C75" s="17" t="s">
        <v>112</v>
      </c>
      <c r="D75" s="48" t="s">
        <v>58</v>
      </c>
      <c r="E75" s="49" t="s">
        <v>6</v>
      </c>
      <c r="F75" s="16">
        <v>3</v>
      </c>
      <c r="G75" s="71">
        <v>43.7</v>
      </c>
      <c r="H75" s="27">
        <f t="shared" si="3"/>
        <v>131.1</v>
      </c>
    </row>
    <row r="76" spans="1:20" ht="12.75">
      <c r="A76" s="6">
        <v>4</v>
      </c>
      <c r="B76" s="7"/>
      <c r="C76" s="7"/>
      <c r="D76" s="36" t="s">
        <v>84</v>
      </c>
      <c r="E76" s="7"/>
      <c r="F76" s="16"/>
      <c r="G76" s="14"/>
      <c r="H76" s="65">
        <f>SUM(H78:H82)</f>
        <v>12365.36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2" t="s">
        <v>15</v>
      </c>
      <c r="B77" s="7">
        <v>85180</v>
      </c>
      <c r="C77" s="7" t="s">
        <v>112</v>
      </c>
      <c r="D77" s="20" t="s">
        <v>121</v>
      </c>
      <c r="E77" s="18" t="s">
        <v>4</v>
      </c>
      <c r="F77" s="16">
        <v>48</v>
      </c>
      <c r="G77" s="18">
        <v>12.61</v>
      </c>
      <c r="H77" s="18">
        <f>F77*G77</f>
        <v>605.28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1.75">
      <c r="A78" s="39" t="s">
        <v>16</v>
      </c>
      <c r="B78" s="40">
        <v>7160100090</v>
      </c>
      <c r="C78" s="13" t="s">
        <v>115</v>
      </c>
      <c r="D78" s="20" t="s">
        <v>87</v>
      </c>
      <c r="E78" s="18" t="s">
        <v>6</v>
      </c>
      <c r="F78" s="16">
        <v>2</v>
      </c>
      <c r="G78" s="19">
        <v>1131.6</v>
      </c>
      <c r="H78" s="27">
        <f aca="true" t="shared" si="4" ref="H78:H96">F78*G78</f>
        <v>2263.2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1.75">
      <c r="A79" s="39" t="s">
        <v>67</v>
      </c>
      <c r="B79" s="13"/>
      <c r="C79" s="13" t="s">
        <v>210</v>
      </c>
      <c r="D79" s="20" t="s">
        <v>86</v>
      </c>
      <c r="E79" s="18" t="s">
        <v>6</v>
      </c>
      <c r="F79" s="16">
        <v>1</v>
      </c>
      <c r="G79" s="19">
        <v>3800</v>
      </c>
      <c r="H79" s="27">
        <f t="shared" si="4"/>
        <v>3800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66" t="s">
        <v>68</v>
      </c>
      <c r="B80" s="13"/>
      <c r="C80" s="13" t="s">
        <v>210</v>
      </c>
      <c r="D80" s="20" t="s">
        <v>114</v>
      </c>
      <c r="E80" s="18" t="s">
        <v>6</v>
      </c>
      <c r="F80" s="16">
        <v>2</v>
      </c>
      <c r="G80" s="19">
        <v>2890</v>
      </c>
      <c r="H80" s="27">
        <f t="shared" si="4"/>
        <v>5780</v>
      </c>
      <c r="J80" s="1"/>
      <c r="K80" s="1"/>
      <c r="L80" s="74"/>
      <c r="M80" s="1"/>
      <c r="N80" s="74"/>
      <c r="O80" s="1"/>
      <c r="P80" s="1"/>
      <c r="Q80" s="1"/>
      <c r="R80" s="1"/>
      <c r="S80" s="1"/>
      <c r="T80" s="1"/>
    </row>
    <row r="81" spans="1:20" ht="12.75">
      <c r="A81" s="39" t="s">
        <v>167</v>
      </c>
      <c r="B81" s="13" t="s">
        <v>90</v>
      </c>
      <c r="C81" s="13" t="s">
        <v>112</v>
      </c>
      <c r="D81" s="20" t="s">
        <v>91</v>
      </c>
      <c r="E81" s="13" t="s">
        <v>81</v>
      </c>
      <c r="F81" s="16">
        <v>2</v>
      </c>
      <c r="G81" s="19">
        <v>163.85</v>
      </c>
      <c r="H81" s="27">
        <f t="shared" si="4"/>
        <v>327.7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1.75">
      <c r="A82" s="39" t="s">
        <v>168</v>
      </c>
      <c r="B82" s="13" t="s">
        <v>216</v>
      </c>
      <c r="C82" s="13" t="s">
        <v>210</v>
      </c>
      <c r="D82" s="20" t="s">
        <v>205</v>
      </c>
      <c r="E82" s="18" t="s">
        <v>6</v>
      </c>
      <c r="F82" s="16">
        <v>1</v>
      </c>
      <c r="G82" s="19">
        <v>194.46</v>
      </c>
      <c r="H82" s="27">
        <f t="shared" si="4"/>
        <v>194.46</v>
      </c>
      <c r="J82" s="1"/>
      <c r="K82" s="74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6">
        <v>5</v>
      </c>
      <c r="B83" s="7"/>
      <c r="C83" s="7"/>
      <c r="D83" s="36" t="s">
        <v>89</v>
      </c>
      <c r="E83" s="7"/>
      <c r="F83" s="16"/>
      <c r="G83" s="14"/>
      <c r="H83" s="65">
        <f>SUM(H84:H96)</f>
        <v>94127.3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2" t="s">
        <v>17</v>
      </c>
      <c r="B84" s="7">
        <v>85180</v>
      </c>
      <c r="C84" s="7" t="s">
        <v>112</v>
      </c>
      <c r="D84" s="20" t="s">
        <v>121</v>
      </c>
      <c r="E84" s="18" t="s">
        <v>4</v>
      </c>
      <c r="F84" s="16">
        <v>200</v>
      </c>
      <c r="G84" s="18">
        <v>13.52</v>
      </c>
      <c r="H84" s="18">
        <f>F84*G84</f>
        <v>2704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2" t="s">
        <v>22</v>
      </c>
      <c r="B85" s="13" t="s">
        <v>88</v>
      </c>
      <c r="C85" s="13" t="s">
        <v>112</v>
      </c>
      <c r="D85" s="20" t="s">
        <v>95</v>
      </c>
      <c r="E85" s="18" t="s">
        <v>4</v>
      </c>
      <c r="F85" s="16">
        <v>100</v>
      </c>
      <c r="G85" s="14">
        <v>22.25</v>
      </c>
      <c r="H85" s="15">
        <f t="shared" si="4"/>
        <v>2225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1.75">
      <c r="A86" s="12" t="s">
        <v>25</v>
      </c>
      <c r="B86" s="13" t="s">
        <v>82</v>
      </c>
      <c r="C86" s="13" t="s">
        <v>112</v>
      </c>
      <c r="D86" s="20" t="s">
        <v>85</v>
      </c>
      <c r="E86" s="18" t="s">
        <v>7</v>
      </c>
      <c r="F86" s="16">
        <v>13</v>
      </c>
      <c r="G86" s="14">
        <v>226.57</v>
      </c>
      <c r="H86" s="15">
        <f t="shared" si="4"/>
        <v>2945.41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2" t="s">
        <v>50</v>
      </c>
      <c r="B87" s="13">
        <v>756</v>
      </c>
      <c r="C87" s="13" t="s">
        <v>112</v>
      </c>
      <c r="D87" s="20" t="s">
        <v>92</v>
      </c>
      <c r="E87" s="18" t="s">
        <v>6</v>
      </c>
      <c r="F87" s="16">
        <v>2</v>
      </c>
      <c r="G87" s="19">
        <v>29158</v>
      </c>
      <c r="H87" s="15">
        <f t="shared" si="4"/>
        <v>58316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1.75">
      <c r="A88" s="12" t="s">
        <v>51</v>
      </c>
      <c r="B88" s="13" t="s">
        <v>93</v>
      </c>
      <c r="C88" s="13" t="s">
        <v>112</v>
      </c>
      <c r="D88" s="20" t="s">
        <v>94</v>
      </c>
      <c r="E88" s="18" t="s">
        <v>6</v>
      </c>
      <c r="F88" s="16">
        <v>2</v>
      </c>
      <c r="G88" s="19">
        <v>524.32</v>
      </c>
      <c r="H88" s="27">
        <f t="shared" si="4"/>
        <v>1048.64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1.75">
      <c r="A89" s="12" t="s">
        <v>69</v>
      </c>
      <c r="B89" s="40">
        <v>7160100110</v>
      </c>
      <c r="C89" s="50" t="s">
        <v>115</v>
      </c>
      <c r="D89" s="51" t="s">
        <v>116</v>
      </c>
      <c r="E89" s="18" t="s">
        <v>6</v>
      </c>
      <c r="F89" s="16">
        <v>2</v>
      </c>
      <c r="G89" s="19">
        <v>1697.4</v>
      </c>
      <c r="H89" s="27">
        <f t="shared" si="4"/>
        <v>3394.8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1.75">
      <c r="A90" s="39" t="s">
        <v>170</v>
      </c>
      <c r="B90" s="13"/>
      <c r="C90" s="13" t="s">
        <v>210</v>
      </c>
      <c r="D90" s="20" t="s">
        <v>86</v>
      </c>
      <c r="E90" s="18" t="s">
        <v>6</v>
      </c>
      <c r="F90" s="16">
        <v>1</v>
      </c>
      <c r="G90" s="19">
        <v>3800</v>
      </c>
      <c r="H90" s="27">
        <f t="shared" si="4"/>
        <v>3800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1.75">
      <c r="A91" s="39" t="s">
        <v>171</v>
      </c>
      <c r="B91" s="7"/>
      <c r="C91" s="7" t="s">
        <v>210</v>
      </c>
      <c r="D91" s="20" t="s">
        <v>207</v>
      </c>
      <c r="E91" s="18" t="s">
        <v>6</v>
      </c>
      <c r="F91" s="16">
        <v>2</v>
      </c>
      <c r="G91" s="14">
        <v>5782</v>
      </c>
      <c r="H91" s="15">
        <f t="shared" si="4"/>
        <v>11564</v>
      </c>
      <c r="J91" s="75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1.75">
      <c r="A92" s="12" t="s">
        <v>172</v>
      </c>
      <c r="B92" s="7">
        <v>90698</v>
      </c>
      <c r="C92" s="13" t="s">
        <v>112</v>
      </c>
      <c r="D92" s="20" t="s">
        <v>96</v>
      </c>
      <c r="E92" s="18" t="s">
        <v>7</v>
      </c>
      <c r="F92" s="16">
        <v>7.09</v>
      </c>
      <c r="G92" s="14">
        <v>182.03</v>
      </c>
      <c r="H92" s="15">
        <f t="shared" si="4"/>
        <v>1290.59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8" ht="21.75">
      <c r="A93" s="39" t="s">
        <v>191</v>
      </c>
      <c r="B93" s="13">
        <v>94275</v>
      </c>
      <c r="C93" s="13" t="s">
        <v>112</v>
      </c>
      <c r="D93" s="20" t="s">
        <v>59</v>
      </c>
      <c r="E93" s="18" t="s">
        <v>7</v>
      </c>
      <c r="F93" s="16">
        <v>60</v>
      </c>
      <c r="G93" s="14">
        <v>27.14</v>
      </c>
      <c r="H93" s="15">
        <f t="shared" si="4"/>
        <v>1628.4</v>
      </c>
    </row>
    <row r="94" spans="1:8" ht="12.75">
      <c r="A94" s="39" t="s">
        <v>192</v>
      </c>
      <c r="B94" s="7">
        <v>88487</v>
      </c>
      <c r="C94" s="13" t="s">
        <v>112</v>
      </c>
      <c r="D94" s="20" t="s">
        <v>8</v>
      </c>
      <c r="E94" s="18" t="s">
        <v>4</v>
      </c>
      <c r="F94" s="16">
        <v>50</v>
      </c>
      <c r="G94" s="14">
        <v>8.03</v>
      </c>
      <c r="H94" s="15">
        <f t="shared" si="4"/>
        <v>401.5</v>
      </c>
    </row>
    <row r="95" spans="1:8" ht="21.75">
      <c r="A95" s="12" t="s">
        <v>173</v>
      </c>
      <c r="B95" s="7">
        <v>92394</v>
      </c>
      <c r="C95" s="13" t="s">
        <v>112</v>
      </c>
      <c r="D95" s="20" t="s">
        <v>117</v>
      </c>
      <c r="E95" s="18" t="s">
        <v>4</v>
      </c>
      <c r="F95" s="16">
        <v>80</v>
      </c>
      <c r="G95" s="14">
        <v>43.48</v>
      </c>
      <c r="H95" s="15">
        <f t="shared" si="4"/>
        <v>3478.4</v>
      </c>
    </row>
    <row r="96" spans="1:8" ht="21.75">
      <c r="A96" s="39" t="s">
        <v>174</v>
      </c>
      <c r="B96" s="7" t="s">
        <v>217</v>
      </c>
      <c r="C96" s="7" t="s">
        <v>210</v>
      </c>
      <c r="D96" s="20" t="s">
        <v>206</v>
      </c>
      <c r="E96" s="18" t="s">
        <v>6</v>
      </c>
      <c r="F96" s="16">
        <v>1</v>
      </c>
      <c r="G96" s="14">
        <v>1330.56</v>
      </c>
      <c r="H96" s="15">
        <f t="shared" si="4"/>
        <v>1330.56</v>
      </c>
    </row>
    <row r="97" spans="1:8" ht="12.75">
      <c r="A97" s="12"/>
      <c r="B97" s="7"/>
      <c r="C97" s="7"/>
      <c r="D97" s="9"/>
      <c r="E97" s="9"/>
      <c r="F97" s="28"/>
      <c r="G97" s="29" t="s">
        <v>99</v>
      </c>
      <c r="H97" s="11">
        <f>H9+H21+H24+H76+H83</f>
        <v>209695.17</v>
      </c>
    </row>
    <row r="98" spans="1:8" ht="12.75">
      <c r="A98" s="30"/>
      <c r="B98" s="9"/>
      <c r="C98" s="9"/>
      <c r="D98" s="9"/>
      <c r="E98" s="9"/>
      <c r="F98" s="9"/>
      <c r="G98" s="29" t="s">
        <v>100</v>
      </c>
      <c r="H98" s="31">
        <f>H97*0.25</f>
        <v>52423.79</v>
      </c>
    </row>
    <row r="99" spans="1:8" ht="13.5" thickBot="1">
      <c r="A99" s="32"/>
      <c r="B99" s="33"/>
      <c r="C99" s="33"/>
      <c r="D99" s="33"/>
      <c r="E99" s="33"/>
      <c r="F99" s="33"/>
      <c r="G99" s="34" t="s">
        <v>101</v>
      </c>
      <c r="H99" s="35">
        <f>H97+H98</f>
        <v>262118.96</v>
      </c>
    </row>
  </sheetData>
  <sheetProtection/>
  <mergeCells count="13">
    <mergeCell ref="G6:H6"/>
    <mergeCell ref="G7:G8"/>
    <mergeCell ref="H7:H8"/>
    <mergeCell ref="A1:H1"/>
    <mergeCell ref="A3:E3"/>
    <mergeCell ref="A5:H5"/>
    <mergeCell ref="A6:A8"/>
    <mergeCell ref="B6:B8"/>
    <mergeCell ref="C6:C8"/>
    <mergeCell ref="D6:D8"/>
    <mergeCell ref="E6:E8"/>
    <mergeCell ref="F6:F8"/>
    <mergeCell ref="A4:G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5">
      <selection activeCell="F12" sqref="A1:F13"/>
    </sheetView>
  </sheetViews>
  <sheetFormatPr defaultColWidth="9.140625" defaultRowHeight="12.75"/>
  <cols>
    <col min="1" max="1" width="9.140625" style="64" customWidth="1"/>
    <col min="2" max="2" width="58.421875" style="56" customWidth="1"/>
    <col min="3" max="6" width="15.421875" style="56" customWidth="1"/>
    <col min="7" max="8" width="12.57421875" style="56" customWidth="1"/>
    <col min="9" max="245" width="9.140625" style="56" customWidth="1"/>
    <col min="246" max="16384" width="9.140625" style="57" customWidth="1"/>
  </cols>
  <sheetData>
    <row r="1" spans="1:6" ht="50.25" customHeight="1">
      <c r="A1" s="110" t="s">
        <v>190</v>
      </c>
      <c r="B1" s="110"/>
      <c r="C1" s="110"/>
      <c r="D1" s="110"/>
      <c r="E1" s="110"/>
      <c r="F1" s="110"/>
    </row>
    <row r="2" spans="1:6" ht="33" customHeight="1">
      <c r="A2" s="111" t="s">
        <v>177</v>
      </c>
      <c r="B2" s="112"/>
      <c r="C2" s="112"/>
      <c r="D2" s="112"/>
      <c r="E2" s="112"/>
      <c r="F2" s="113"/>
    </row>
    <row r="3" spans="1:6" ht="33" customHeight="1">
      <c r="A3" s="114" t="s">
        <v>178</v>
      </c>
      <c r="B3" s="114"/>
      <c r="C3" s="114"/>
      <c r="D3" s="114"/>
      <c r="E3" s="114"/>
      <c r="F3" s="114"/>
    </row>
    <row r="4" spans="1:6" ht="28.5" customHeight="1" thickBot="1">
      <c r="A4" s="58" t="s">
        <v>103</v>
      </c>
      <c r="B4" s="59" t="s">
        <v>106</v>
      </c>
      <c r="C4" s="59" t="s">
        <v>179</v>
      </c>
      <c r="D4" s="59" t="s">
        <v>180</v>
      </c>
      <c r="E4" s="59" t="s">
        <v>181</v>
      </c>
      <c r="F4" s="59" t="s">
        <v>182</v>
      </c>
    </row>
    <row r="5" spans="1:6" s="61" customFormat="1" ht="19.5" customHeight="1">
      <c r="A5" s="108" t="s">
        <v>183</v>
      </c>
      <c r="B5" s="104" t="s">
        <v>185</v>
      </c>
      <c r="C5" s="60"/>
      <c r="D5" s="60"/>
      <c r="E5" s="60">
        <v>1</v>
      </c>
      <c r="F5" s="106">
        <f>('PLANILHA DE ITENS NÃO MEDIDOS'!H14)*1.25</f>
        <v>2325.68</v>
      </c>
    </row>
    <row r="6" spans="1:6" s="61" customFormat="1" ht="19.5" customHeight="1">
      <c r="A6" s="109"/>
      <c r="B6" s="105"/>
      <c r="C6" s="62"/>
      <c r="D6" s="62"/>
      <c r="E6" s="62">
        <f>E5*F5</f>
        <v>2325.68</v>
      </c>
      <c r="F6" s="107"/>
    </row>
    <row r="7" spans="1:6" s="61" customFormat="1" ht="19.5" customHeight="1">
      <c r="A7" s="102" t="s">
        <v>184</v>
      </c>
      <c r="B7" s="104" t="s">
        <v>75</v>
      </c>
      <c r="C7" s="60">
        <v>0.2</v>
      </c>
      <c r="D7" s="60">
        <v>0.7</v>
      </c>
      <c r="E7" s="60">
        <v>0.1</v>
      </c>
      <c r="F7" s="106">
        <f>('PLANILHA DE ITENS NÃO MEDIDOS'!H18+'PLANILHA DE ITENS NÃO MEDIDOS'!H24+'PLANILHA DE ITENS NÃO MEDIDOS'!H10)*1.25</f>
        <v>101177.46</v>
      </c>
    </row>
    <row r="8" spans="1:6" s="61" customFormat="1" ht="19.5" customHeight="1">
      <c r="A8" s="103"/>
      <c r="B8" s="105"/>
      <c r="C8" s="62">
        <f>C7*$F$7</f>
        <v>20235.49</v>
      </c>
      <c r="D8" s="62">
        <f>D7*$F$7</f>
        <v>70824.22</v>
      </c>
      <c r="E8" s="62">
        <f>E7*$F$7</f>
        <v>10117.75</v>
      </c>
      <c r="F8" s="107"/>
    </row>
    <row r="9" spans="1:6" s="61" customFormat="1" ht="19.5" customHeight="1">
      <c r="A9" s="108" t="s">
        <v>186</v>
      </c>
      <c r="B9" s="104" t="s">
        <v>187</v>
      </c>
      <c r="C9" s="60">
        <v>0.2</v>
      </c>
      <c r="D9" s="60">
        <v>0.5</v>
      </c>
      <c r="E9" s="60">
        <v>0.3</v>
      </c>
      <c r="F9" s="106">
        <f>('PLANILHA DE ITENS NÃO MEDIDOS'!H21+'PLANILHA DE ITENS NÃO MEDIDOS'!H76+'PLANILHA DE ITENS NÃO MEDIDOS'!H83)*1.25</f>
        <v>158615.83</v>
      </c>
    </row>
    <row r="10" spans="1:6" ht="19.5" customHeight="1">
      <c r="A10" s="109"/>
      <c r="B10" s="105"/>
      <c r="C10" s="62">
        <f>C9*$F$9</f>
        <v>31723.17</v>
      </c>
      <c r="D10" s="62">
        <f>D9*$F$9</f>
        <v>79307.92</v>
      </c>
      <c r="E10" s="62">
        <f>E9*$F$9</f>
        <v>47584.75</v>
      </c>
      <c r="F10" s="107"/>
    </row>
    <row r="11" spans="1:6" ht="19.5" customHeight="1" thickBot="1">
      <c r="A11" s="95"/>
      <c r="B11" s="96"/>
      <c r="C11" s="96"/>
      <c r="D11" s="96"/>
      <c r="E11" s="96"/>
      <c r="F11" s="97"/>
    </row>
    <row r="12" spans="1:6" ht="19.5" customHeight="1" thickBot="1">
      <c r="A12" s="98" t="s">
        <v>188</v>
      </c>
      <c r="B12" s="99"/>
      <c r="C12" s="63">
        <f>C13</f>
        <v>51958.66</v>
      </c>
      <c r="D12" s="63">
        <f>D10+D8+D6</f>
        <v>150132.14</v>
      </c>
      <c r="E12" s="63">
        <f>E10+E8+E6</f>
        <v>60028.18</v>
      </c>
      <c r="F12" s="100">
        <f>F9+F7+F5</f>
        <v>262118.97</v>
      </c>
    </row>
    <row r="13" spans="1:6" ht="19.5" customHeight="1" thickBot="1">
      <c r="A13" s="98" t="s">
        <v>189</v>
      </c>
      <c r="B13" s="99"/>
      <c r="C13" s="63">
        <f>C10+C8+C6</f>
        <v>51958.66</v>
      </c>
      <c r="D13" s="63">
        <f>C13+D12</f>
        <v>202090.8</v>
      </c>
      <c r="E13" s="63">
        <f>D13+E12</f>
        <v>262118.98</v>
      </c>
      <c r="F13" s="101"/>
    </row>
  </sheetData>
  <sheetProtection/>
  <mergeCells count="16">
    <mergeCell ref="A1:F1"/>
    <mergeCell ref="A2:F2"/>
    <mergeCell ref="A3:F3"/>
    <mergeCell ref="A5:A6"/>
    <mergeCell ref="B5:B6"/>
    <mergeCell ref="F5:F6"/>
    <mergeCell ref="A11:F11"/>
    <mergeCell ref="A12:B12"/>
    <mergeCell ref="F12:F13"/>
    <mergeCell ref="A13:B13"/>
    <mergeCell ref="A7:A8"/>
    <mergeCell ref="B7:B8"/>
    <mergeCell ref="F7:F8"/>
    <mergeCell ref="A9:A10"/>
    <mergeCell ref="B9:B10"/>
    <mergeCell ref="F9:F10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robertab</dc:creator>
  <cp:keywords/>
  <dc:description/>
  <cp:lastModifiedBy>Maikon Arnoni Znelato</cp:lastModifiedBy>
  <cp:lastPrinted>2018-12-12T11:41:50Z</cp:lastPrinted>
  <dcterms:created xsi:type="dcterms:W3CDTF">2009-04-09T13:31:24Z</dcterms:created>
  <dcterms:modified xsi:type="dcterms:W3CDTF">2018-12-12T11:45:52Z</dcterms:modified>
  <cp:category/>
  <cp:version/>
  <cp:contentType/>
  <cp:contentStatus/>
</cp:coreProperties>
</file>