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20" activeTab="1"/>
  </bookViews>
  <sheets>
    <sheet name="Planilha a ser Licitada" sheetId="1" r:id="rId1"/>
    <sheet name="Cronograma" sheetId="2" r:id="rId2"/>
  </sheets>
  <definedNames>
    <definedName name="_xlnm.Print_Area" localSheetId="1">'Cronograma'!$A$1:$L$60</definedName>
    <definedName name="_xlnm.Print_Area" localSheetId="0">'Planilha a ser Licitada'!$A$1:$H$237</definedName>
    <definedName name="_xlnm.Print_Titles" localSheetId="0">'Planilha a ser Licitada'!$1:$7</definedName>
  </definedNames>
  <calcPr fullCalcOnLoad="1"/>
</workbook>
</file>

<file path=xl/sharedStrings.xml><?xml version="1.0" encoding="utf-8"?>
<sst xmlns="http://schemas.openxmlformats.org/spreadsheetml/2006/main" count="860" uniqueCount="562">
  <si>
    <t>ITEM</t>
  </si>
  <si>
    <t>TOTAL</t>
  </si>
  <si>
    <t xml:space="preserve">                                                                                    </t>
  </si>
  <si>
    <t>ESPECIFICAÇÃO</t>
  </si>
  <si>
    <t>2.0</t>
  </si>
  <si>
    <t>3.0</t>
  </si>
  <si>
    <t>Total Item 3.0</t>
  </si>
  <si>
    <t>PREFEITURA MUNICIPAL DE GUAÇUÍ</t>
  </si>
  <si>
    <t>02.01</t>
  </si>
  <si>
    <t>QUANT</t>
  </si>
  <si>
    <t>PREÇO UNIT</t>
  </si>
  <si>
    <t>UND</t>
  </si>
  <si>
    <t xml:space="preserve">            VALOR TOTAL</t>
  </si>
  <si>
    <t>1.0</t>
  </si>
  <si>
    <t>01.01</t>
  </si>
  <si>
    <t>Total Item 1.0</t>
  </si>
  <si>
    <t>IOPES</t>
  </si>
  <si>
    <t>INSTALAÇÃO DO CANTEIRO DE OBRAS</t>
  </si>
  <si>
    <t>m2</t>
  </si>
  <si>
    <t>Und.</t>
  </si>
  <si>
    <t>4.0</t>
  </si>
  <si>
    <t>Total Item 4.0</t>
  </si>
  <si>
    <t>ESQUADRIAS METÁLICAS</t>
  </si>
  <si>
    <t>VIDROS E ESPELHOS</t>
  </si>
  <si>
    <t>m</t>
  </si>
  <si>
    <t>5.0</t>
  </si>
  <si>
    <t>05.01</t>
  </si>
  <si>
    <t>6.0</t>
  </si>
  <si>
    <t>Total Item 6.0</t>
  </si>
  <si>
    <t>IMPERMEABILIZAÇÃO</t>
  </si>
  <si>
    <t>Pintura impermeabilizante com igolflex ou equivalente a 3 demãos</t>
  </si>
  <si>
    <t>7.0</t>
  </si>
  <si>
    <t>8.0</t>
  </si>
  <si>
    <t>9.0</t>
  </si>
  <si>
    <t>Total Item 9.0</t>
  </si>
  <si>
    <t xml:space="preserve">                                   Município de Guaçuí - ES</t>
  </si>
  <si>
    <t xml:space="preserve">                                                  PLANILHA ORÇAMENTÁRIA</t>
  </si>
  <si>
    <t>10.01</t>
  </si>
  <si>
    <t>11.0</t>
  </si>
  <si>
    <t>11.01</t>
  </si>
  <si>
    <t>Total Item 10.0</t>
  </si>
  <si>
    <t>Total Item 13.0</t>
  </si>
  <si>
    <t>Total Item 14.0</t>
  </si>
  <si>
    <t>Unid.</t>
  </si>
  <si>
    <t>INSTALAÇÕES DE AR CONDICIONADO</t>
  </si>
  <si>
    <t>INSTALAÇÕES DE GASES MEDICINAIS</t>
  </si>
  <si>
    <t>Central de ar comprimido duplex, composta por: -02 compressores de ar 100% isento de oléo,montados -sobre tanque de 200 l itros, funcionamendo independente, -capacidade mínima por compressor de 10PCM. -01 Sistema de tratamento de ar com posto por: -01 pré filtro coalescente grau de filtragem 0,1 micron -01 secador por adsorção ponto de orval ho -42ºC -01 pós filtro coalescente grau filtragem 0,01micron -01 Filtro adsorvedor de carvão ati vado</t>
  </si>
  <si>
    <t>Total Item 15.0</t>
  </si>
  <si>
    <t>INSTALAÇÕES DE INCÊNDIO</t>
  </si>
  <si>
    <t>Outros Aparelhos</t>
  </si>
  <si>
    <t>APARELHOS ELÉTRICOS</t>
  </si>
  <si>
    <t>180809</t>
  </si>
  <si>
    <t>PINTURA</t>
  </si>
  <si>
    <t>Sobre Paredes e Forros</t>
  </si>
  <si>
    <t>Sobre Pisos</t>
  </si>
  <si>
    <t>190104</t>
  </si>
  <si>
    <t xml:space="preserve">Caiação de meio-fio a três demãos
</t>
  </si>
  <si>
    <t>190205</t>
  </si>
  <si>
    <t>SERVIÇOS COMPLEMENTARES INTERNOS</t>
  </si>
  <si>
    <t>Unid</t>
  </si>
  <si>
    <t>SERVIÇOS COMPLEMENTARES EXTERNOS</t>
  </si>
  <si>
    <t>Pavimentação</t>
  </si>
  <si>
    <t>Paisagismo</t>
  </si>
  <si>
    <t>Tratamento, Conservação e Limpeza</t>
  </si>
  <si>
    <t>Diversos Internos/Externos</t>
  </si>
  <si>
    <t xml:space="preserve">Cantoneira de Sobrepor de PVC 25x 25x2mm, ref TEC214, cor I103 - Branco Acetinado, Fab.Tecnoperfi l ou similar
</t>
  </si>
  <si>
    <t>200401</t>
  </si>
  <si>
    <t>Limpeza geral da obra</t>
  </si>
  <si>
    <t>200326</t>
  </si>
  <si>
    <t>200202</t>
  </si>
  <si>
    <t>Meio-fio de concreto pré-moldado com dimensões de 15x12x30x100 cm , rejuntados com argamassa de cimento e areia no traço 1:3</t>
  </si>
  <si>
    <t>Blocos pré-moldados de concreto tipo pavi-s ou equivalente, espessura de 8 cm e resistência a compressão mínima de 35MPa, assentados sobre colchão de pó de pedra na espessura de 10 cm</t>
  </si>
  <si>
    <t>Total Item 11.0</t>
  </si>
  <si>
    <t>11.02</t>
  </si>
  <si>
    <t>200124</t>
  </si>
  <si>
    <r>
      <t xml:space="preserve">                                      Local:</t>
    </r>
    <r>
      <rPr>
        <sz val="14"/>
        <rFont val="Arial"/>
        <family val="2"/>
      </rPr>
      <t xml:space="preserve"> Bairro Tancredo Neves - Próximo ao CAIC</t>
    </r>
  </si>
  <si>
    <t>071702</t>
  </si>
  <si>
    <t>080102</t>
  </si>
  <si>
    <t>080201</t>
  </si>
  <si>
    <t>Instalação de Condicionador de ar "spl it" ("hi wall") - com controle remoto sem fio - capacidade 7.000btu/h - refri geração, marca hitachi ou similar</t>
  </si>
  <si>
    <t>CRONOGRAMA FÍSICO-FINANCEIRO</t>
  </si>
  <si>
    <t>SERVIÇOS</t>
  </si>
  <si>
    <t>VALOR</t>
  </si>
  <si>
    <t>MESES</t>
  </si>
  <si>
    <t>Valor Total</t>
  </si>
  <si>
    <t>01</t>
  </si>
  <si>
    <t>02</t>
  </si>
  <si>
    <t>03</t>
  </si>
  <si>
    <t>04</t>
  </si>
  <si>
    <t>-</t>
  </si>
  <si>
    <t>Valor das Parcelas</t>
  </si>
  <si>
    <t>Valor Acumulado</t>
  </si>
  <si>
    <t>Porcentagem Simples</t>
  </si>
  <si>
    <t>Porcentagem Acumulada</t>
  </si>
  <si>
    <r>
      <t xml:space="preserve">LOCAL: </t>
    </r>
    <r>
      <rPr>
        <sz val="14"/>
        <rFont val="Arial"/>
        <family val="2"/>
      </rPr>
      <t>Bairro Tancredo Neves - Próximo ao CAIC</t>
    </r>
  </si>
  <si>
    <t>05</t>
  </si>
  <si>
    <t>Fornecimento e plantio de grama em placas tipo esmeralda, inclusive fornecimento de terra vegetal</t>
  </si>
  <si>
    <t>01.02</t>
  </si>
  <si>
    <t xml:space="preserve">Espelho para banheiros espessura 4 mm, incluindo chapa compensada 10 mm, moldura de alumínio em perfil L 3/4", fixado com parafusos cromados </t>
  </si>
  <si>
    <t>Chuveiro elétrico tipo ducha Lorenzet ou Corona (vestiários da ala 03)</t>
  </si>
  <si>
    <t>Assentamento de janela em alumínio</t>
  </si>
  <si>
    <t>10.02</t>
  </si>
  <si>
    <t>10.03</t>
  </si>
  <si>
    <t>Muro de alvenaria de blocos cerâmicos 10x20x20cm, c/ pilares a cada 2 m, esp. 10cm e h=2.5m, revestido com chapisco, reboco e pintura acrílica a 2 demãos, incl. pilares, cintas e sapatas, empregando arg. cimento cal e areia (ao lado do pátio de serviço)</t>
  </si>
  <si>
    <t>Extintor de incêndio de gás carbônico CO2-6 Kg, inclusive suporte para fixação e placa sinalizadora em PVC fotoluminescente</t>
  </si>
  <si>
    <t>160604</t>
  </si>
  <si>
    <t>Extintor de incêndio de água pressurizada 10L, inclusive suporte para fixação e placa sinalizadora em PVC Fotoluminescente</t>
  </si>
  <si>
    <t>Referencial de Custos</t>
  </si>
  <si>
    <t>020305</t>
  </si>
  <si>
    <t>071103</t>
  </si>
  <si>
    <t>071701</t>
  </si>
  <si>
    <t>EMOP</t>
  </si>
  <si>
    <t>Instalação e assentamento de Condicionador de ar tipo split 36000BTU'S compreeendendo 1 condensador e 1 evaporador, (vide fornecimento do aparelho 18.030), inclusive acessório de fixação</t>
  </si>
  <si>
    <t>15.005.0207-0</t>
  </si>
  <si>
    <t>15.005.0202-0</t>
  </si>
  <si>
    <t>Instalação e assentamento de Condicionador de ar tipo split 18000BTU'S compreeendendo 1 condensador e 1 evaporador, (vide fornecimento do aparelho 18.030), inclusive acessório de fixação</t>
  </si>
  <si>
    <t>Instalação e assentamento de Condicionador de ar tipo split 12000BTU'S compreeendendo 1 condensador e 1 evaporador, (vide fornecimento do aparelho 18.030), inclusive acessório de fixação</t>
  </si>
  <si>
    <t>Instalação e assentamento de Condicionador de ar tipo split 9000BTU'S compreeendendo 1 condensador e 1 evaporador, (vide fornecimento do aparelho 18.030), inclusive acessório de fixação</t>
  </si>
  <si>
    <t>15.005.0200-0</t>
  </si>
  <si>
    <t>15.005.0201-0</t>
  </si>
  <si>
    <t>160612</t>
  </si>
  <si>
    <t>Placa de sinalização de segurança CODIGO 14 - 315/158(NBR 13.434); CÓDIGO S3(NT 14/2010-ES) ("SAIDA DE EMERGÊNCIA" - seta vertical)</t>
  </si>
  <si>
    <t>200513</t>
  </si>
  <si>
    <t xml:space="preserve">Escada tipo marinheiro de tubo de ferro 1" e 3/4", com h=4.20m, para acesso a caixa d'água, inclusive pintura em esmalte sintético, conforme detalhe em projeto
</t>
  </si>
  <si>
    <t>190117</t>
  </si>
  <si>
    <t xml:space="preserve">Pintura com tinta acrílica, marcas de referência Suvinil, Coral e Metalatex, inclusive selador acrílico, em paredes e forros, a duas demãos
</t>
  </si>
  <si>
    <t>Cotação 14 (SESA)</t>
  </si>
  <si>
    <t>Superintendente de Obras</t>
  </si>
  <si>
    <t>Total Item 2.0</t>
  </si>
  <si>
    <t>ESQUADRIAS DE MADEIRA</t>
  </si>
  <si>
    <t>Porta em madeira de lei angelim pedra ou equivalente com enchimento em madeira , esp=35mm, maciça, c/ friso p/ verniz, padrão SEDU, c/ venezi ana aluminio ventilada , incl. alizares, dobradiças e fechaduras de bol a ext. em latãocromado la fonte ou equiv., exclusive marco 0,90x2,10 (01 porta para Consultório Ginecólogico 02, 01 porta para Consultório 01, 01 porta para Consultório 02, 01 porta para Administração, 01 porta para Farmácia, 01 porta para Imunização, 01 porta para Consultório 03, 01 porta para Circulação próximo ao Expurgo)</t>
  </si>
  <si>
    <t>Porta em madeira de lei angelim pedra ou equivalente com enchimento em madeira , esp=35mm, maciça, 2 folhas c/ friso p/ verniz, padrão SEDU, c/ visor, incl. alizares, dobradiças e fechaduras de bol a ext. em latãocromado la fonte ou equiv., exclusive marco 1,30x2,10m (01 porta para Apoio Central)</t>
  </si>
  <si>
    <t xml:space="preserve">m2
</t>
  </si>
  <si>
    <t>Porta de abrir tipo veneziana em alumínio anodizado, linha 25, completa, incl. puxador com tranca, caixilho e contramarco</t>
  </si>
  <si>
    <t>Báscula para vidro em alumínio anodizado cor natural, linha 25, completa, com tranca, caixilho, alizar e contramarco</t>
  </si>
  <si>
    <t xml:space="preserve">Vidro plano transparente liso, com 4 mm de espessura </t>
  </si>
  <si>
    <t>INSTALAÇÕES HIDRO-SANITÁRIAS</t>
  </si>
  <si>
    <t xml:space="preserve">und
</t>
  </si>
  <si>
    <t xml:space="preserve">pç
</t>
  </si>
  <si>
    <t xml:space="preserve">Sifão em PVC para pia de cozinha ou lavatório 1x11/2"
</t>
  </si>
  <si>
    <t xml:space="preserve">Sifão em PVC para tanque 2"
</t>
  </si>
  <si>
    <t>INSTALAÇÕES ELÉTRICAS</t>
  </si>
  <si>
    <t xml:space="preserve">m
</t>
  </si>
  <si>
    <t xml:space="preserve">Cabo UTP CAT6
</t>
  </si>
  <si>
    <t xml:space="preserve">Fio de som 1,5mm2
</t>
  </si>
  <si>
    <t>Conector split bolt 50mm2</t>
  </si>
  <si>
    <t>Solda exotérmica para conexão de haste com cabo #50mm2</t>
  </si>
  <si>
    <t>APARELHOS HIDRO-SANITÁRIOS</t>
  </si>
  <si>
    <t>Louças</t>
  </si>
  <si>
    <t>Bancadas</t>
  </si>
  <si>
    <t>Torneiras, registros, válvulas e metais</t>
  </si>
  <si>
    <t>Cuba louça de embutir completa, marcas de referênci a Deca, Celite ou Ideal Standard, incl. válvula e sifão, exclusive torneira</t>
  </si>
  <si>
    <t>Bancada de granito com espessura de 2 cm</t>
  </si>
  <si>
    <t>Valvula presmatic para mictório 1/2"</t>
  </si>
  <si>
    <t>Torneira para tanque, m arcas de referênci a Fabrimar, Deca ou Docol</t>
  </si>
  <si>
    <t>Torneira automática de mesa linha decam atic eco, ref 1172-C Deca ou si milar</t>
  </si>
  <si>
    <t>Torneira para lavatório de mesa, marca Wog, ou similar linha clínica, com acionamento através de alavanca, cromada ref. 593</t>
  </si>
  <si>
    <t>Ducha manual Acqua jet , linha Aquarius, com registro ref.C 2195, m arcas de referênci a Fabrimar, Deca ou Docol</t>
  </si>
  <si>
    <t>Cabide simples de um gancho, linha Versailles, ref. 08, acabam ento cromado, da Moldenox, Docol ou Deca</t>
  </si>
  <si>
    <t>Cuba de aço inox n° 1, marcas de referênci a Fisher, Metalpress ou Mekal, inclusive válvula de metal 1 1/4" e sifão cromado 1 x 1/2", excl. torneira</t>
  </si>
  <si>
    <t>Cuba em aço inox nº 02, marcas de referênci a Fisher, Metalpress ou Mekal, inclusive válvula americana de metal de 11/4", excl. sifão</t>
  </si>
  <si>
    <t>Tanque em mármore sintético com 1 bojo, inclusive válvula e sifão em PVC</t>
  </si>
  <si>
    <t>Luminárias</t>
  </si>
  <si>
    <t>Interruptores e Tomadas</t>
  </si>
  <si>
    <t>Tomada padrão brasileiro 10A/127V em cx. 4"x4"c/ espelho - completa</t>
  </si>
  <si>
    <t>Interruptor c/ 1 tecl a simples + 1 tecla paralela com cx. 4"x2"</t>
  </si>
  <si>
    <t>Interruptor c/ 3 tecl as simples + 1 tecla paralela com cx. 4"x4"</t>
  </si>
  <si>
    <t>Conjunto 2 Interruptores bipolares em cx 4x4"</t>
  </si>
  <si>
    <t>Conjunto de 01 tomada padrão brasileiro 10A/127V + 01 tom ada 20A/220V com placa cx. 4"x4"</t>
  </si>
  <si>
    <t>Conjunto de 04 tomadas padrão brasileiro 10A/127V com placa cx. 4"x4"</t>
  </si>
  <si>
    <t>Sobre Madeira</t>
  </si>
  <si>
    <t>Sobre Metal</t>
  </si>
  <si>
    <t>Caixas de Passagem</t>
  </si>
  <si>
    <t>DISJUNTORES E CHAVES</t>
  </si>
  <si>
    <t>Fios e Cabos</t>
  </si>
  <si>
    <t>Para-Raio</t>
  </si>
  <si>
    <t>Total Item 5.0</t>
  </si>
  <si>
    <t>Total Item 7.0</t>
  </si>
  <si>
    <t>Total Item 8.0</t>
  </si>
  <si>
    <t>11.01.01</t>
  </si>
  <si>
    <t>11.01.02</t>
  </si>
  <si>
    <t>11.01.03</t>
  </si>
  <si>
    <t>11.01.04</t>
  </si>
  <si>
    <t>11.01.05</t>
  </si>
  <si>
    <t>11.02.01</t>
  </si>
  <si>
    <t>11.02.02</t>
  </si>
  <si>
    <t>11.03</t>
  </si>
  <si>
    <t>11.03.01</t>
  </si>
  <si>
    <t>11.03.02</t>
  </si>
  <si>
    <t>11.03.03</t>
  </si>
  <si>
    <t>11.03.04</t>
  </si>
  <si>
    <t>11.03.05</t>
  </si>
  <si>
    <t>11.03.06</t>
  </si>
  <si>
    <t>11.03.07</t>
  </si>
  <si>
    <t>11.03.08</t>
  </si>
  <si>
    <t>11.04</t>
  </si>
  <si>
    <t>11.04.01</t>
  </si>
  <si>
    <t>11.04.02</t>
  </si>
  <si>
    <t>11.04.03</t>
  </si>
  <si>
    <t>11.04.04</t>
  </si>
  <si>
    <t>11.04.05</t>
  </si>
  <si>
    <t>12.01</t>
  </si>
  <si>
    <t>12.02</t>
  </si>
  <si>
    <t>12.03</t>
  </si>
  <si>
    <t>Total Item 12.0</t>
  </si>
  <si>
    <t>13.01</t>
  </si>
  <si>
    <t>14.01</t>
  </si>
  <si>
    <t>14.02</t>
  </si>
  <si>
    <t>14.03</t>
  </si>
  <si>
    <t>15.0</t>
  </si>
  <si>
    <t>15.01</t>
  </si>
  <si>
    <t>15.02</t>
  </si>
  <si>
    <t>Placa de obra nas dimensões de 2.0 x 4.0 m, padrão IOPES</t>
  </si>
  <si>
    <t xml:space="preserve">Fornecimento e assentamento de ladrilho hidráulico pastilhado, vermelho, dim. 20x20 cm, esp. 1.5cm,
assentado com pasta de cimento colante, exclusive regularização e lastro
</t>
  </si>
  <si>
    <t>200253</t>
  </si>
  <si>
    <t xml:space="preserve">Portão de ferro de abrir em barra chata, inclusive chumbamento
</t>
  </si>
  <si>
    <t>071104</t>
  </si>
  <si>
    <t xml:space="preserve">Abrigo para cavalete de alv. de blocos cerâmicos 10x20x20cm dim.interna 50x30x45cm, c/tampa concreto armado esp.5cm, revest. int. e externo em reboco e lastro concreto esp.10cm, conf.proj.(utilizando arg. cimento, cal e areia)
</t>
  </si>
  <si>
    <t>140201</t>
  </si>
  <si>
    <t>06</t>
  </si>
  <si>
    <t>142104</t>
  </si>
  <si>
    <t>08</t>
  </si>
  <si>
    <t>142106</t>
  </si>
  <si>
    <t>09</t>
  </si>
  <si>
    <t>10</t>
  </si>
  <si>
    <t>11</t>
  </si>
  <si>
    <t>12</t>
  </si>
  <si>
    <t>13</t>
  </si>
  <si>
    <t>151301</t>
  </si>
  <si>
    <t>151302</t>
  </si>
  <si>
    <t>151304</t>
  </si>
  <si>
    <t>151307</t>
  </si>
  <si>
    <t>151322</t>
  </si>
  <si>
    <t>151311</t>
  </si>
  <si>
    <t>151329</t>
  </si>
  <si>
    <t>151330</t>
  </si>
  <si>
    <t>151331</t>
  </si>
  <si>
    <t>151337</t>
  </si>
  <si>
    <t xml:space="preserve">Dispositivo de proteção contra surto (DPS) bipolar, tensão nominal máxima 275VCA, corente de surto
máxima 40KA.
</t>
  </si>
  <si>
    <t xml:space="preserve">Interruptor Diferencial DR 25A, 30mA, 2 módulos
</t>
  </si>
  <si>
    <t>Interruptor Diferencial DR 63A, 30mA, 2 módulos</t>
  </si>
  <si>
    <t>151350</t>
  </si>
  <si>
    <t>151351</t>
  </si>
  <si>
    <t xml:space="preserve">Fio de cobre termoplástico, com isolamento para 750V, seção de 2.5 mm2
</t>
  </si>
  <si>
    <t>151402</t>
  </si>
  <si>
    <t>151403</t>
  </si>
  <si>
    <t xml:space="preserve">Fio ou cabo de cobre termoplástico, com isolamento para 750V, seção de 4.0 mm2
</t>
  </si>
  <si>
    <t xml:space="preserve">Fio ou cabo de cobre termoplástico, com isolamento para 750V, seção de 6.0 mm2
</t>
  </si>
  <si>
    <t xml:space="preserve">Cabo de cobre termoplástico, com isolamento para 750V, seção de 25.0 mm2
</t>
  </si>
  <si>
    <t>151404</t>
  </si>
  <si>
    <t>151407</t>
  </si>
  <si>
    <t>151420</t>
  </si>
  <si>
    <t xml:space="preserve">Fio ou cabo de cobre termoplástico, com isolamento para 1000V, seção de 10.0 mm2
</t>
  </si>
  <si>
    <t>151421</t>
  </si>
  <si>
    <t>151422</t>
  </si>
  <si>
    <t xml:space="preserve">Fio ou cabo de cobre termoplástico, com isolamento para 0.6/1000V - 70º, seção de 16.0 mm2
</t>
  </si>
  <si>
    <t xml:space="preserve">Cabo de cobre termoplástico, com isolamento para 1000V, seção de 25.0 mm2
</t>
  </si>
  <si>
    <t xml:space="preserve">Cabo de cobre termoplástico, com isolamento para 1000V, seção de 50 mm2
</t>
  </si>
  <si>
    <t>151425</t>
  </si>
  <si>
    <t xml:space="preserve">Cabo de cobre termoplástico, com isolamento para 1000V, seção de 95.0 mm2
</t>
  </si>
  <si>
    <t>151426</t>
  </si>
  <si>
    <t>151401</t>
  </si>
  <si>
    <t>152006</t>
  </si>
  <si>
    <t>Terminal de pressão 35mm2</t>
  </si>
  <si>
    <t>160312</t>
  </si>
  <si>
    <t>Cabo de cobre nú 50mm2, ref. TEL 5750, marca de referência Termotécnica ou equivalente</t>
  </si>
  <si>
    <t>160317</t>
  </si>
  <si>
    <t>152031</t>
  </si>
  <si>
    <t>170115</t>
  </si>
  <si>
    <t>170116</t>
  </si>
  <si>
    <t>170117</t>
  </si>
  <si>
    <t>170220</t>
  </si>
  <si>
    <t>170332</t>
  </si>
  <si>
    <t>170328</t>
  </si>
  <si>
    <t>170306</t>
  </si>
  <si>
    <t>Torneira automática de mesa linha decam aticeco, ref 1173-C Deca ou si milar</t>
  </si>
  <si>
    <t>170304</t>
  </si>
  <si>
    <t>170519</t>
  </si>
  <si>
    <t>170524</t>
  </si>
  <si>
    <t>170512</t>
  </si>
  <si>
    <t>170530</t>
  </si>
  <si>
    <t>170555</t>
  </si>
  <si>
    <t>160613</t>
  </si>
  <si>
    <t>Ponto para iluminação de emergência completo, inclusive bloco autônomo de iluminação 2x9W com tomada universal</t>
  </si>
  <si>
    <t>Projetor marca de referência tecnowatt PL 400MA com lâmpada Vapor de Mercúrio 400W</t>
  </si>
  <si>
    <t>200722</t>
  </si>
  <si>
    <t>und</t>
  </si>
  <si>
    <t>Tomada 2 polos mais terra 20A/250V, com placa 4x2"</t>
  </si>
  <si>
    <t>180202</t>
  </si>
  <si>
    <t>180201</t>
  </si>
  <si>
    <t>Tomada padrão brasileiro linha branca, NBR 14136 2 polos 10A/250V, com placa 4x2"</t>
  </si>
  <si>
    <t>180210</t>
  </si>
  <si>
    <t>Tomada de 3 polos 20A/250V, com placa 4x2"</t>
  </si>
  <si>
    <t>180204</t>
  </si>
  <si>
    <t>Interruptor de uma tecla simples 10A/250V, com placa 4x2"</t>
  </si>
  <si>
    <t>180205</t>
  </si>
  <si>
    <t>Interruptor de duas teclas simples 10A/250V, com placa 4x2"</t>
  </si>
  <si>
    <t>180206</t>
  </si>
  <si>
    <t>Interruptor de uma tecla paralelo 10A/250V, com placa 4x2"</t>
  </si>
  <si>
    <t>190417</t>
  </si>
  <si>
    <t>Pintura com tinta esmalte sintético, marcas de referência Suvinil, Coral ou Metalatex, a duas demãos,
inclusive fundo anticorrosivo a uma demão, em metal</t>
  </si>
  <si>
    <t>190301</t>
  </si>
  <si>
    <t xml:space="preserve">Emassamento de esquadrias de madeira, com duas demãos de massa à base de óleo, marcas de referência Suvinil, Coral ou Metalatex
</t>
  </si>
  <si>
    <t xml:space="preserve">Pintura com tinta esmalte sintético, marcas de referência Suvinil, Coral ou Metalatex, inclusive fundo branco nivelador, em madeira, a duas demãos
</t>
  </si>
  <si>
    <t>190302</t>
  </si>
  <si>
    <t xml:space="preserve">Pintura com tinta à base de resinas acrílicas, marcas de referência Suvinil, Coral ou Metalatex, sobre piso
de concreto, a duas demãos
</t>
  </si>
  <si>
    <t>190602</t>
  </si>
  <si>
    <t>071704</t>
  </si>
  <si>
    <t>200206</t>
  </si>
  <si>
    <t>Lavatório de louça branca com coluna, marcas de referência Deca, Celite ou Ideal Standard, inclusive sifão, válvula e engates crom ados, exclusive torneira (01 Lavatório no sanitário do consultório Ginecológico 01, 01 Lavatório no sanitário do consultório Ginecológico 02, 01 Lavatório Consultório 01, 01 Lavatório Consultório 02, 02 Lavatórios Consultório Odontológico)</t>
  </si>
  <si>
    <t>Vaso sanitário padrão popular completo com acessórios para ligação, marcas de referência Deca, Celite ou Ideal Standard, inclusive assento plástico (02 no Vestiário Feminino e 02 no vestiário masculino)</t>
  </si>
  <si>
    <t>Registro de gaveta com canopla cromada, diam. 20mm (3/4"), marcas de referênci a Fabrimar, Deca ou Docol (01 no Sanitário Masc. PNE, 01 no Sanitário Fem. PNE, 01 no Consultório Ginecológico 01, 01 no Apoio, 01 no Consultório 02, 01 na Higiene Bucal, 01 no Posto de Enfermagem, 01 na circulação frontal, 01 no corredor da Ala 03, 01 na Imunização, 01 no consultório 01, 01 no expurgo, 03 no Vestiário Feminino, 03 no Vestiário Masculino)</t>
  </si>
  <si>
    <t>Quadro de Distribuição</t>
  </si>
  <si>
    <t>Porta em madeira de lei tipo angelim pedra  ou equivalente, esp=35mm, maciça com friso para verniz, com veneziana ventilada,  inclusive Alizares,  fechaduras ext. de bola,  e em latão cromado lafonte ou equivalente, exclusive marco nas dimensões 1,00x2,10m (01 porta para Suturas, 01 porta para Curativos)</t>
  </si>
  <si>
    <t xml:space="preserve">Porta em madeira de lei angelim pedra ou equivalente com enchimento em madeira , esp=35mm, maciça, c/ friso p/ verniz, padrão SEDU, c/ visor, incl. alizares, dobradiças e fechaduras de bol a ext. em latãocromado la fonte ou equiv., exclusive marco 0,80x2,10m (01 porta para circulação de acesso a recepção,  01 porta para Consultório Ginecólogico 01, 01 porta para Consultório Ginecólogico 02)  </t>
  </si>
  <si>
    <t>Quadro de distribuição de energia, de embutir, com 18 divisões modulares, com barramento</t>
  </si>
  <si>
    <t>150307</t>
  </si>
  <si>
    <t>062503</t>
  </si>
  <si>
    <t>062604</t>
  </si>
  <si>
    <t>Comp.</t>
  </si>
  <si>
    <t>Porta de correr em aluminio, em perfis serie 30, com marco. Fornecimento e instalacao, exclusive fechadura.(desonerado)</t>
  </si>
  <si>
    <t>ES 44.10.0050</t>
  </si>
  <si>
    <t>Vidro temperado incolor(liso ou martelado) com espessura de 10mm. Fornecimento e instalacao. (desonerado)</t>
  </si>
  <si>
    <t xml:space="preserve">Sifao metalico cromado, de 1 1/2"x2". Fornecimento e instalacao.(desonerado)
</t>
  </si>
  <si>
    <t>AP 04.20.0306</t>
  </si>
  <si>
    <t>142117</t>
  </si>
  <si>
    <t>142115</t>
  </si>
  <si>
    <t xml:space="preserve">Caixa estampada de 4"x4", inclusive buchas e arruelas. Fornecimento e instalacao.(desonerado)
</t>
  </si>
  <si>
    <t>IT 24.46.0050</t>
  </si>
  <si>
    <t>IT 24.46.0056</t>
  </si>
  <si>
    <t>IT 24.46.0109</t>
  </si>
  <si>
    <t xml:space="preserve">Caixa de passagem para telefone, conforme especificacao da Telebras, nas dimensoes (20x20x12) cm. Fornecimento e instalacao. (desonerado)
</t>
  </si>
  <si>
    <t xml:space="preserve">Caixa estampada de 2"x4", inclusive buchas e arruelas. Fornecimento e instalacao.(desonerado).
</t>
  </si>
  <si>
    <t xml:space="preserve">Caixa de passagem para telefone, conforme especificacao da Telebras, nas dimensoes (60x60x12) cm. Fornecimento e instalacao.(desonerado)
</t>
  </si>
  <si>
    <t>IT 24.46.0115</t>
  </si>
  <si>
    <t xml:space="preserve">
Caixa de passagem de sobrepor, em aço, com  tampa parafusada de 30x30cm</t>
  </si>
  <si>
    <t>15.018.0270-0</t>
  </si>
  <si>
    <t xml:space="preserve">Caixa de passagem de sobrepor, em aço, com  tampa parafusada de 15x15cm
</t>
  </si>
  <si>
    <t>15.018.0255-0</t>
  </si>
  <si>
    <t>COMP.</t>
  </si>
  <si>
    <t>Conector fabricado em bronze para aterramento, para fixação em um ou dois condutores a superfície plana, para cabos com bitolas de35 a 185mm²</t>
  </si>
  <si>
    <t>15.017.0235-0</t>
  </si>
  <si>
    <t xml:space="preserve">Protetor de paredes Bate-Macas em PVC Rígido alto - impacto, ref:TEC200 - Verde acetinado, fab.. TECNOPERFIL ou similar.
</t>
  </si>
  <si>
    <t>Assento especial para bacia sanitaria para deficiente fisico, cor gelo, linha Vogue Plus Conforto, referencia AP52, da Deca ou similar. Fornecimento.(desonerado)</t>
  </si>
  <si>
    <t>AP 04.07.0100</t>
  </si>
  <si>
    <t>AP 05.10.0603</t>
  </si>
  <si>
    <t>SCO - RIO</t>
  </si>
  <si>
    <t>Tanque de expurgo, em aco inoxidavel liga 18:8, padrao americano, AISI 304 no 18, medindo: (600x500x850)mm, com 01 (uma) cuba de expurgo de (500x400x300)mm, com sifao de aco inoxidavel de 75mm de diametro, face superior com acabamento escovado e grade basculante removivel, tampa em inox com abertura lateral e ralo perfurado, modelo TQ-EXP, Inconox ou similar. Fornecimento.(desonerado)</t>
  </si>
  <si>
    <t>Bancada seca de aço inoxidável, com 0,55m de largura, até 3,00m de comprimento, em chapa 18.304, sobre apoios de alvenaria de meia vez e verga de concreto, sem revestimento. FORNECIMENTO e ASSENTAMENTO</t>
  </si>
  <si>
    <t>18.016.0045-0</t>
  </si>
  <si>
    <t>Torneira para pia, com arejador, tubo móvel, tipo parede, 1168 de 1/2” x 22cm aproximadamente, em metal cromado.  FORNECIMENTO</t>
  </si>
  <si>
    <t>Torneira hospitalar, acionada por alavanca, tipo parede, de 1/2” x 28cm aproximadamente, em metal cromado.  FORNECIMENTO</t>
  </si>
  <si>
    <t>Bebedouro eletrico tipo pressao em aco inoxidavel, modelo de pe, adulto/crianca, capacidade 80l/h. Fornecimento.(desonerado)</t>
  </si>
  <si>
    <t>AP 09.10.0050</t>
  </si>
  <si>
    <t>170504</t>
  </si>
  <si>
    <t>Luminária de embutir fixada em laje ou forro, tipo calha, chanfrada, esmaltada, completa, equipada com reator de partida rápida de alto fator de potência e lâmpada fluorescente aparente de 2 x 40W. FORNECIMENTO e COLOCAÇÃO(01 no Sanitário Masc. PNE, 01 no Sanitário Fem. PNE, 01 no Apoio próximo ao Auditório, 01 no Sanitário Masc. próximo ao Auditório, 01 no Sanitário Fem. próximo ao Auditório, 03 no Auditório, 02 na Circulação/Espera, 04 na Recepção, 01 no Consultório Ginecológico 01, 02 no Consultório Odontológico, 07 no Corredor e Apoio Central, 01  no posto de enfermagem, 03 na sala de Curativos, 04 na Circulação Frontal, 01 no Corredor da Ala 03, 03 na Circulação Fundos)</t>
  </si>
  <si>
    <t>18.027.0365-0</t>
  </si>
  <si>
    <t>180111</t>
  </si>
  <si>
    <t>Luminária p/ duas lâmpadas fluorescentes 40W,c/ difusor, completa, c/ reator duplo-127V partida rápida e alto fator de potência, soquete antivibratório e lâmpadas fluorescentes 40W-127V</t>
  </si>
  <si>
    <t>IT 24.13.0500</t>
  </si>
  <si>
    <t xml:space="preserve">15.019.0025-0 </t>
  </si>
  <si>
    <t xml:space="preserve">Grade de tela tipo mosquiteiro de arame galvanizado, inclusive, requadro em "L" </t>
  </si>
  <si>
    <t xml:space="preserve">Janela de correr para vidro em alumínio anodizado cor natural , linha 25, completa, incl. puxador com tranca, caixilho e contram arco com tela mosqueteiro metálica e vidro liso comum </t>
  </si>
  <si>
    <t>Interruptor c/ 2 teclas paralelas com placa cx. 4"x2"</t>
  </si>
  <si>
    <t xml:space="preserve">Pintura com tinta látex PVA, marcas de referência Suvinil, Coral ou Metalatex, inclusive selador em paredes e forros a três demãos
</t>
  </si>
  <si>
    <t>BDI - 30,90%</t>
  </si>
  <si>
    <t>Leis Sociais - 128,33%</t>
  </si>
  <si>
    <t xml:space="preserve">Tapume Telha Metálica Ondulada 0,50mm Branca h=2,20m, incl. montagem estr. mad. 8"x8", c/adesivo
"IOPES" 60x60cm a cada 10m, incl. faixas pint. esmalte sint. cores azul c/ h=30cm e rosa c/ h=10cm
(Reaproveitamento 2x)
</t>
  </si>
  <si>
    <t>020350</t>
  </si>
  <si>
    <t>Porta em madeira de lei tipo angelim pedra ou equiv.c/enchimento em madeira 1a.qualidade esp. 30mm p/pintura, inclusive alizares, dobradiças e fechadura externa em latão cromado LaFonte ou equiv., exclusivemarco, nas dim.: 0.70 x 2.10 m (01 porta para sanitário masculino próximo ao auditório e 01 porta para sanitário feminino próximo ao auditório)</t>
  </si>
  <si>
    <t>061302</t>
  </si>
  <si>
    <t>061303</t>
  </si>
  <si>
    <t>Porta em madeira de lei tipo angelim pedra ou equiv.c/enchimento em madeira 1a.qualidade esp. 30mm p/pintura, inclusive alizares, dobradiças e fechadura externa em latão cromado LaFonte ou equiv., exclusivemarco, nas dim.: 0.80 x 2.10 m ( 02 portas para a Circulação que dá acesso ao Toyer, 01 porta para recepção, 01 porta para Consultório Ginecólogico 01,  01 porta para Consultório Ginecólogico 02,  01 porta para Consultório 01, 01 porta para Consultório 02, 01 porta para Higiene Bucal, 01 porta para Agentes Comunitários, 01 porta para Copa dos funcionários, 01 porta para Curativos, 01 porta para Farmácia, 01 porta para Imunização, 01 porta para Consultório 03, 01 porta para Inalação, 01 porta para Ante-Câmara, 01 porta para Esterilização, 01 porta para Vestiário Func. Feminino, 01 porta para Vestiário Func. Masculino, 01 porta para D.M.L, 01 porta para almoxarifado)</t>
  </si>
  <si>
    <t>Porta em madeira de lei tipo angelim pedra ou equiv.c/enchimento em madeira 1a.qualidade esp. 30mm p/
pintura, inclusive alizares, dobradiças e fechadura externa em latão cromado LaFonte ou equiv., exclusive
marco, nas dim.: 0.90 x 2.10 m (01 porta para auditório)</t>
  </si>
  <si>
    <t>061304</t>
  </si>
  <si>
    <t>140209</t>
  </si>
  <si>
    <t xml:space="preserve">Mureta p/ cavalete (Padrão 1B - CESAN) de alv. blocos cerâmicos 10x20x20cm deitados, dimensões
0.80x1.0x0.20m, para instalação de caixa termoplastica, incl revest. em reboco e lastro concreto esp.10cm,
exclusive caixa e cavalete
</t>
  </si>
  <si>
    <t>Tampa para ralo, em aço inox, de 100x100mm</t>
  </si>
  <si>
    <t>Tampa para caixa sifonada, em aço inox, de 150x150mm</t>
  </si>
  <si>
    <t>Mini-Disjuntor monopolar 16 A, curva C - 5KA 220/127VCA (NBR IEC 60947-2), Ref. Siemens, GE,</t>
  </si>
  <si>
    <t>Mini-Disjuntor monopolar 20 A, curva C - 5KA 220/127VCA (NBR IEC 60947-2), Ref. Siemens, GE,</t>
  </si>
  <si>
    <t>Mini-Disjuntor monopolar 32 A, curva C - 5KA 220/127VCA (NBR IEC 60947-2), Ref. Siemens, GE,
Schneider ou equivalente</t>
  </si>
  <si>
    <t xml:space="preserve">Mini-Disjuntor bipolar 20 A, curva C - 5KA 220/127VCA (NBR IEC 60947-2), Ref. Siemens, GE, Schneider
ou equivalente
</t>
  </si>
  <si>
    <t xml:space="preserve">Mini-Disjuntor bipolar 32 A, curva C - 5KA 220/127VCA (NBR IEC 60947-2), Ref. Siemens, GE, Schneider
ou equivalente
</t>
  </si>
  <si>
    <t xml:space="preserve">Mini-Disjuntor tripolar 32 A, curva C - 5KA 220/127VCA (NBR IEC 60947-2), Ref. Siemens, GE, Schneider
ou equivalente
</t>
  </si>
  <si>
    <t xml:space="preserve">Mini-Disjuntor tripolar 50 A, curva C - 5KA 220/127VCA (NBR IEC 60947-2), Ref. Siemens, GE, Schneider
ou equivalente
</t>
  </si>
  <si>
    <t xml:space="preserve">Mini-Disjuntor tripolar 63 A, curva C - 5KA 220/127VCA (NBR IEC 60947-2), Ref. Siemens, GE, Schneider
ou equivalente
</t>
  </si>
  <si>
    <t xml:space="preserve">Mini-Disjuntor tripolar 80 A, curva C - 15KA 240VCA (NBR IEC 60947-2), Ref. Siemens, GE, Schneider ou
equivalente
</t>
  </si>
  <si>
    <t>SINAPI</t>
  </si>
  <si>
    <t>84848</t>
  </si>
  <si>
    <t>JANELA DE MADEIRA TIPO VENEZIANA/GUILHOTINA, DE ABRIR, INCLUSAS GUARNICOES SEM FERRAGENS</t>
  </si>
  <si>
    <t>DISJUNTOR TERMOMAGNETICO TRIPOLAR EM CAIXA MOLDADA 175 A 225A 240V, FO UN CR 519,89
RNECIMENTO E INSTALACAO</t>
  </si>
  <si>
    <t>74130/010</t>
  </si>
  <si>
    <t>ES 14.05.0200</t>
  </si>
  <si>
    <t>95544</t>
  </si>
  <si>
    <t>PAPELEIRA DE PAREDE EM METAL CROMADO SEM TAMPA, INCLUSO FIXAÇÃO.</t>
  </si>
  <si>
    <t>ES 04.15.0050 (/)</t>
  </si>
  <si>
    <t>Portão de chapa de ferro galvanizado de nº 16, com 2,5 a 3m de altura e área total de 6 a 9m2, em 2 folhas, sobre estrutura de marcos perfilados, com 5 pares de dobradiça extra fortes em cada folha, exclusive fechadura. Fornecimento.P</t>
  </si>
  <si>
    <t xml:space="preserve">15.019.0020-0                                      </t>
  </si>
  <si>
    <t>Dispenser de plástico ABS branco para sabonete líquido, marcas de referência JSN, Iramax, Sólimp ou
equivalente, com reservatório, fixado com parafusos e buchas</t>
  </si>
  <si>
    <t xml:space="preserve">BARRA DE APOIO EM ACO INOXIDAVEL AISI 304,TUBO DE 1.1/4",INCLUSIVE FIXACAO COM PARAFUSOS INOXIDAVEIS E BUCHAS PLASTICAS, COM 80CM,PARA PESSOAS COM NECESSIDADES ESPECIFICAS.FORNECIMENTO E COLOCACAO
</t>
  </si>
  <si>
    <t xml:space="preserve">18.016.0106-0                                           </t>
  </si>
  <si>
    <t>Arandela com lâmpada incandescente de 100W</t>
  </si>
  <si>
    <t>180110</t>
  </si>
  <si>
    <t>SERVIÇOS PRELIMINARES</t>
  </si>
  <si>
    <t>Lixamento de parede com pintura antiga PVA para recebimento de nova camada de tinta</t>
  </si>
  <si>
    <t>010246</t>
  </si>
  <si>
    <t>03.01</t>
  </si>
  <si>
    <t>03.02</t>
  </si>
  <si>
    <t>03.03</t>
  </si>
  <si>
    <t>03.04</t>
  </si>
  <si>
    <t>03.05</t>
  </si>
  <si>
    <t>03.06</t>
  </si>
  <si>
    <t>03.07</t>
  </si>
  <si>
    <t>03.08</t>
  </si>
  <si>
    <t>4.01</t>
  </si>
  <si>
    <t>4.02</t>
  </si>
  <si>
    <t>4.03</t>
  </si>
  <si>
    <t>4.04</t>
  </si>
  <si>
    <t>4.05</t>
  </si>
  <si>
    <t>4.06</t>
  </si>
  <si>
    <t>4.07</t>
  </si>
  <si>
    <t>4.08</t>
  </si>
  <si>
    <t>4.09</t>
  </si>
  <si>
    <t>4.10</t>
  </si>
  <si>
    <t>COBERTURA</t>
  </si>
  <si>
    <t>Estrutura de madeira de lei tipo Paraju, peroba mica, angelim pedra ou equivalente para telhado de telha
ondulada de fibrocimento esp. 6mm, com pontaletes e caibros, inclusive tratamento com cupinicida,</t>
  </si>
  <si>
    <t>090102</t>
  </si>
  <si>
    <t>Cobertura nova de telhas onduladas de fibrocimento 6.0mm, inclusive cumeeiras e acessórios de fixação</t>
  </si>
  <si>
    <t>090202</t>
  </si>
  <si>
    <t xml:space="preserve">Rufo de chapa m etálica nº 26 com largura de 30 cm
</t>
  </si>
  <si>
    <t>090302</t>
  </si>
  <si>
    <t>REVESTIMENTOS DE PAREDE</t>
  </si>
  <si>
    <t xml:space="preserve">Chapisco de argam assa de cimento e areia média ou grossa lavada, no traço 1:3, espessura 5 m m
</t>
  </si>
  <si>
    <t>110101</t>
  </si>
  <si>
    <t>120302</t>
  </si>
  <si>
    <t>Reboco de argamassa de cimento, cal hidratada CH1 e areia média ou grossa lavada no traço 1:0.5:6,espessura 5mm</t>
  </si>
  <si>
    <t>TETOS E FORROS</t>
  </si>
  <si>
    <t>Forro de gesso acabamento tipo liso</t>
  </si>
  <si>
    <t>110201</t>
  </si>
  <si>
    <t>05.02</t>
  </si>
  <si>
    <t>05.03</t>
  </si>
  <si>
    <t>6.01</t>
  </si>
  <si>
    <t>6.02</t>
  </si>
  <si>
    <t>6.03</t>
  </si>
  <si>
    <t>7.01</t>
  </si>
  <si>
    <t>8.01</t>
  </si>
  <si>
    <t>8.02</t>
  </si>
  <si>
    <t>9.01</t>
  </si>
  <si>
    <t>10.04</t>
  </si>
  <si>
    <t>10.05</t>
  </si>
  <si>
    <t>10.06</t>
  </si>
  <si>
    <t>10.07</t>
  </si>
  <si>
    <t>11.01.06</t>
  </si>
  <si>
    <t>11.02.03</t>
  </si>
  <si>
    <t>11.02.04</t>
  </si>
  <si>
    <t>11.02.05</t>
  </si>
  <si>
    <t>11.02.06</t>
  </si>
  <si>
    <t>11.02.07</t>
  </si>
  <si>
    <t>11.02.08</t>
  </si>
  <si>
    <t>11.02.09</t>
  </si>
  <si>
    <t>11.02.10</t>
  </si>
  <si>
    <t>11.02.11</t>
  </si>
  <si>
    <t>11.02.12</t>
  </si>
  <si>
    <t>11.02.13</t>
  </si>
  <si>
    <t>11.03.09</t>
  </si>
  <si>
    <t>11.03.10</t>
  </si>
  <si>
    <t>11.03.11</t>
  </si>
  <si>
    <t>11.03.12</t>
  </si>
  <si>
    <t>11.05</t>
  </si>
  <si>
    <t>11.05.01</t>
  </si>
  <si>
    <t>12.04</t>
  </si>
  <si>
    <t>12.05</t>
  </si>
  <si>
    <t>15.01.01</t>
  </si>
  <si>
    <t>15.01.02</t>
  </si>
  <si>
    <t>15.01.03</t>
  </si>
  <si>
    <t>15.01.04</t>
  </si>
  <si>
    <t>15.01.05</t>
  </si>
  <si>
    <t>15.02.01</t>
  </si>
  <si>
    <t>15.02.02</t>
  </si>
  <si>
    <t>15.03</t>
  </si>
  <si>
    <t>15.03.01</t>
  </si>
  <si>
    <t>15.03.02</t>
  </si>
  <si>
    <t>15.03.03</t>
  </si>
  <si>
    <t>15.03.04</t>
  </si>
  <si>
    <t>15.03.05</t>
  </si>
  <si>
    <t>15.03.06</t>
  </si>
  <si>
    <t>15.03.07</t>
  </si>
  <si>
    <t>15.03.08</t>
  </si>
  <si>
    <t>15.04</t>
  </si>
  <si>
    <t>15.04.01</t>
  </si>
  <si>
    <t>15.04.02</t>
  </si>
  <si>
    <t>15.04.03</t>
  </si>
  <si>
    <t>15.04.04</t>
  </si>
  <si>
    <t>15.04.05</t>
  </si>
  <si>
    <t>15.04.06</t>
  </si>
  <si>
    <t>15.04.07</t>
  </si>
  <si>
    <t>15.04.08</t>
  </si>
  <si>
    <t>16.01</t>
  </si>
  <si>
    <t>16.01.01</t>
  </si>
  <si>
    <t>16.01.02</t>
  </si>
  <si>
    <t>16.01.03</t>
  </si>
  <si>
    <t>16.01.04</t>
  </si>
  <si>
    <t>16.01.05</t>
  </si>
  <si>
    <t>16.02.01</t>
  </si>
  <si>
    <t>16.02.02</t>
  </si>
  <si>
    <t>16.02.03</t>
  </si>
  <si>
    <t>16.02.04</t>
  </si>
  <si>
    <t>16.02.05</t>
  </si>
  <si>
    <t>16.02.06</t>
  </si>
  <si>
    <t>16.02.07</t>
  </si>
  <si>
    <t>16.02.08</t>
  </si>
  <si>
    <t>16.02.09</t>
  </si>
  <si>
    <t>16.02.10</t>
  </si>
  <si>
    <t>16.02.11</t>
  </si>
  <si>
    <t>16.02.12</t>
  </si>
  <si>
    <t>16.02.13</t>
  </si>
  <si>
    <t>16.03</t>
  </si>
  <si>
    <t>16.03.01</t>
  </si>
  <si>
    <t>17.0</t>
  </si>
  <si>
    <t>17.01</t>
  </si>
  <si>
    <t>17.02</t>
  </si>
  <si>
    <t>17.03</t>
  </si>
  <si>
    <t>17.02.01</t>
  </si>
  <si>
    <t>17.02.02</t>
  </si>
  <si>
    <t>17.03.01</t>
  </si>
  <si>
    <t>17.04</t>
  </si>
  <si>
    <t>17.04.01</t>
  </si>
  <si>
    <t>17.04.02</t>
  </si>
  <si>
    <t>18.0</t>
  </si>
  <si>
    <t>18.01</t>
  </si>
  <si>
    <t>18.01.01</t>
  </si>
  <si>
    <t>18.01.02</t>
  </si>
  <si>
    <t>18.01.03</t>
  </si>
  <si>
    <t>18.02</t>
  </si>
  <si>
    <t>18.02.01</t>
  </si>
  <si>
    <t>18.03</t>
  </si>
  <si>
    <t>18.03.01</t>
  </si>
  <si>
    <t>18.04</t>
  </si>
  <si>
    <t>18.04.01</t>
  </si>
  <si>
    <t>18.04.02</t>
  </si>
  <si>
    <t>18.04.03</t>
  </si>
  <si>
    <t>19.0</t>
  </si>
  <si>
    <t>19.01</t>
  </si>
  <si>
    <t>19.02</t>
  </si>
  <si>
    <t>Total Item 16.0</t>
  </si>
  <si>
    <t>Total Item 17.0</t>
  </si>
  <si>
    <t>Total Item 18.0</t>
  </si>
  <si>
    <t>Total Item 19.0</t>
  </si>
  <si>
    <t>14.002.0200-A</t>
  </si>
  <si>
    <t>GRADIL NYLOFOR 3D,EXECUTADO PAINEL DE ACO GALVANIZADO,SOLDADO,MALHA RETANGULAR 200X50MM E FIO DE ACO COM BITOLA DE 5MM,F</t>
  </si>
  <si>
    <t>IOPES- Jan/18 EMOP-Fev/18</t>
  </si>
  <si>
    <t>07</t>
  </si>
  <si>
    <t>18.009.0065-0</t>
  </si>
  <si>
    <t>18.009.0070-0</t>
  </si>
  <si>
    <t>SINAPI/ SCO-RIO Jan/18</t>
  </si>
  <si>
    <t>Seiscentos e noventa e nove mil. setecentos e trinta e oito reais e oitenta e dois centavos</t>
  </si>
  <si>
    <t>DATA:  Abril/2018</t>
  </si>
  <si>
    <t>MARCELLO LOUGOM RODOLFO</t>
  </si>
  <si>
    <t>Engenheiro Civil - CREA ES - 037620 / D</t>
  </si>
  <si>
    <r>
      <rPr>
        <b/>
        <sz val="14"/>
        <rFont val="Arial"/>
        <family val="2"/>
      </rPr>
      <t>OBRA:</t>
    </r>
    <r>
      <rPr>
        <sz val="14"/>
        <rFont val="Arial"/>
        <family val="2"/>
      </rPr>
      <t xml:space="preserve"> Reforma e Conclusão da  Unidade de Saúde da Família Abelha I e Abelha II</t>
    </r>
  </si>
  <si>
    <r>
      <t>Obra:</t>
    </r>
    <r>
      <rPr>
        <sz val="14"/>
        <rFont val="Arial"/>
        <family val="2"/>
      </rPr>
      <t xml:space="preserve"> Reforma e Conclusão da  Unidade de Saúde da Família Abelha I e Abelha II</t>
    </r>
  </si>
</sst>
</file>

<file path=xl/styles.xml><?xml version="1.0" encoding="utf-8"?>
<styleSheet xmlns="http://schemas.openxmlformats.org/spreadsheetml/2006/main">
  <numFmts count="4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0.0"/>
    <numFmt numFmtId="174" formatCode="0.000"/>
    <numFmt numFmtId="175" formatCode="0.0000"/>
    <numFmt numFmtId="176" formatCode="&quot;Sim&quot;;&quot;Sim&quot;;&quot;Não&quot;"/>
    <numFmt numFmtId="177" formatCode="&quot;Verdadeiro&quot;;&quot;Verdadeiro&quot;;&quot;Falso&quot;"/>
    <numFmt numFmtId="178" formatCode="&quot;Ativar&quot;;&quot;Ativar&quot;;&quot;Desativar&quot;"/>
    <numFmt numFmtId="179" formatCode="[$€-2]\ #,##0.00_);[Red]\([$€-2]\ #,##0.00\)"/>
    <numFmt numFmtId="180" formatCode="[$-416]dddd\,\ d&quot; de &quot;mmmm&quot; de &quot;yyyy"/>
    <numFmt numFmtId="181" formatCode="00000"/>
    <numFmt numFmtId="182" formatCode="&quot;R$&quot;\ #,##0.00"/>
    <numFmt numFmtId="183" formatCode="#,##0_);\-#,##0"/>
    <numFmt numFmtId="184" formatCode="#,##0.00_);\-#,##0.00"/>
    <numFmt numFmtId="185" formatCode="_-&quot;R$&quot;\ * #,##0.000_-;\-&quot;R$&quot;\ * #,##0.000_-;_-&quot;R$&quot;\ * &quot;-&quot;??_-;_-@_-"/>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quot;R$&quot;\ #,##0.0000"/>
  </numFmts>
  <fonts count="51">
    <font>
      <sz val="10"/>
      <name val="Arial"/>
      <family val="0"/>
    </font>
    <font>
      <b/>
      <sz val="10"/>
      <name val="Arial"/>
      <family val="2"/>
    </font>
    <font>
      <b/>
      <sz val="12"/>
      <name val="Arial"/>
      <family val="2"/>
    </font>
    <font>
      <b/>
      <sz val="12"/>
      <color indexed="8"/>
      <name val="Arial"/>
      <family val="2"/>
    </font>
    <font>
      <u val="single"/>
      <sz val="10"/>
      <color indexed="12"/>
      <name val="Arial"/>
      <family val="2"/>
    </font>
    <font>
      <u val="single"/>
      <sz val="10"/>
      <color indexed="36"/>
      <name val="Arial"/>
      <family val="2"/>
    </font>
    <font>
      <sz val="12"/>
      <name val="Arial"/>
      <family val="2"/>
    </font>
    <font>
      <b/>
      <sz val="14"/>
      <name val="Arial"/>
      <family val="2"/>
    </font>
    <font>
      <sz val="14"/>
      <name val="Arial"/>
      <family val="2"/>
    </font>
    <font>
      <b/>
      <sz val="11"/>
      <name val="Arial"/>
      <family val="2"/>
    </font>
    <font>
      <sz val="9"/>
      <name val="Arial"/>
      <family val="2"/>
    </font>
    <font>
      <sz val="12"/>
      <color indexed="8"/>
      <name val="Arial"/>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2"/>
      <color rgb="FFFF0000"/>
      <name val="Arial"/>
      <family val="2"/>
    </font>
    <font>
      <sz val="12"/>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0000"/>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color indexed="63"/>
      </left>
      <right style="thin"/>
      <top>
        <color indexed="63"/>
      </top>
      <bottom style="thin"/>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style="thin"/>
      <top>
        <color indexed="63"/>
      </top>
      <bottom style="thin"/>
    </border>
    <border>
      <left style="thin">
        <color indexed="63"/>
      </left>
      <right style="thin">
        <color indexed="63"/>
      </right>
      <top style="thin">
        <color indexed="63"/>
      </top>
      <bottom style="thin">
        <color indexed="63"/>
      </bottom>
    </border>
    <border>
      <left style="thin"/>
      <right style="thin"/>
      <top style="medium"/>
      <bottom style="thin"/>
    </border>
    <border>
      <left style="thin">
        <color indexed="63"/>
      </left>
      <right style="thin">
        <color indexed="63"/>
      </right>
      <top>
        <color indexed="63"/>
      </top>
      <bottom style="thin">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color indexed="63"/>
      </bottom>
    </border>
    <border>
      <left style="thin"/>
      <right style="medium"/>
      <top>
        <color indexed="63"/>
      </top>
      <bottom>
        <color indexed="63"/>
      </botto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31" borderId="0" applyNumberFormat="0" applyBorder="0" applyAlignment="0" applyProtection="0"/>
    <xf numFmtId="0" fontId="0" fillId="32" borderId="4" applyNumberFormat="0" applyFont="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325">
    <xf numFmtId="0" fontId="0" fillId="0" borderId="0" xfId="0" applyAlignment="1">
      <alignment/>
    </xf>
    <xf numFmtId="0" fontId="0" fillId="0" borderId="0" xfId="0" applyAlignment="1">
      <alignment wrapText="1"/>
    </xf>
    <xf numFmtId="2" fontId="0" fillId="0" borderId="0" xfId="0" applyNumberFormat="1" applyAlignment="1">
      <alignment horizontal="center"/>
    </xf>
    <xf numFmtId="172" fontId="0" fillId="0" borderId="0" xfId="0" applyNumberFormat="1" applyAlignment="1">
      <alignment horizontal="center"/>
    </xf>
    <xf numFmtId="4" fontId="0" fillId="0" borderId="0" xfId="0" applyNumberFormat="1" applyBorder="1" applyAlignment="1">
      <alignment horizontal="right"/>
    </xf>
    <xf numFmtId="0" fontId="0" fillId="0" borderId="0" xfId="0" applyBorder="1" applyAlignment="1">
      <alignment/>
    </xf>
    <xf numFmtId="2" fontId="0" fillId="0" borderId="0" xfId="0" applyNumberFormat="1" applyBorder="1" applyAlignment="1">
      <alignment horizontal="center"/>
    </xf>
    <xf numFmtId="4" fontId="0" fillId="0" borderId="0" xfId="0" applyNumberFormat="1" applyBorder="1" applyAlignment="1">
      <alignment horizontal="center"/>
    </xf>
    <xf numFmtId="4" fontId="2" fillId="0" borderId="0" xfId="0" applyNumberFormat="1" applyFont="1" applyBorder="1" applyAlignment="1">
      <alignment horizontal="right"/>
    </xf>
    <xf numFmtId="0" fontId="0" fillId="0" borderId="0" xfId="0" applyBorder="1" applyAlignment="1">
      <alignment wrapText="1"/>
    </xf>
    <xf numFmtId="172" fontId="0" fillId="0" borderId="0" xfId="0" applyNumberFormat="1" applyBorder="1" applyAlignment="1">
      <alignment horizontal="center"/>
    </xf>
    <xf numFmtId="0" fontId="2" fillId="0" borderId="10" xfId="0" applyFont="1" applyBorder="1" applyAlignment="1">
      <alignment horizontal="center" vertical="center"/>
    </xf>
    <xf numFmtId="0" fontId="0" fillId="0" borderId="0" xfId="0" applyAlignment="1">
      <alignment vertical="center"/>
    </xf>
    <xf numFmtId="0" fontId="6" fillId="0" borderId="11" xfId="0" applyFont="1" applyBorder="1" applyAlignment="1">
      <alignment horizontal="center" vertical="center"/>
    </xf>
    <xf numFmtId="2" fontId="6" fillId="0" borderId="11" xfId="0" applyNumberFormat="1" applyFont="1" applyBorder="1" applyAlignment="1">
      <alignment horizontal="right" vertical="center"/>
    </xf>
    <xf numFmtId="4" fontId="6" fillId="0" borderId="11" xfId="0" applyNumberFormat="1" applyFont="1" applyBorder="1" applyAlignment="1">
      <alignment horizontal="right" vertical="center"/>
    </xf>
    <xf numFmtId="0" fontId="2" fillId="33" borderId="11" xfId="0" applyFont="1" applyFill="1" applyBorder="1" applyAlignment="1">
      <alignment horizontal="right" vertical="center" wrapText="1"/>
    </xf>
    <xf numFmtId="4" fontId="2" fillId="0" borderId="12" xfId="0" applyNumberFormat="1" applyFont="1" applyBorder="1" applyAlignment="1">
      <alignment horizontal="right" vertical="center"/>
    </xf>
    <xf numFmtId="0" fontId="6" fillId="0" borderId="12" xfId="0" applyFont="1" applyBorder="1" applyAlignment="1">
      <alignment horizontal="center" vertical="center"/>
    </xf>
    <xf numFmtId="44" fontId="2" fillId="0" borderId="12" xfId="0" applyNumberFormat="1" applyFont="1" applyBorder="1" applyAlignment="1">
      <alignment vertical="center"/>
    </xf>
    <xf numFmtId="0" fontId="6" fillId="0" borderId="13" xfId="0" applyFont="1" applyBorder="1" applyAlignment="1">
      <alignment horizontal="center" vertical="center"/>
    </xf>
    <xf numFmtId="2" fontId="6" fillId="0" borderId="14" xfId="0" applyNumberFormat="1" applyFont="1" applyFill="1" applyBorder="1" applyAlignment="1">
      <alignment horizontal="right" vertical="center"/>
    </xf>
    <xf numFmtId="0" fontId="2" fillId="0" borderId="13" xfId="0" applyFont="1" applyBorder="1" applyAlignment="1">
      <alignment horizontal="center" vertical="center"/>
    </xf>
    <xf numFmtId="0" fontId="3" fillId="0" borderId="13" xfId="0" applyFont="1" applyBorder="1" applyAlignment="1">
      <alignment horizontal="justify" vertical="center" wrapText="1"/>
    </xf>
    <xf numFmtId="2" fontId="6" fillId="0" borderId="13" xfId="0" applyNumberFormat="1" applyFont="1" applyBorder="1" applyAlignment="1">
      <alignment horizontal="right" vertical="center"/>
    </xf>
    <xf numFmtId="4" fontId="6" fillId="0" borderId="13" xfId="0" applyNumberFormat="1" applyFont="1" applyBorder="1" applyAlignment="1">
      <alignment horizontal="right" vertical="center"/>
    </xf>
    <xf numFmtId="0" fontId="0" fillId="0" borderId="0" xfId="0" applyFont="1" applyAlignment="1">
      <alignment/>
    </xf>
    <xf numFmtId="0" fontId="6" fillId="0" borderId="14" xfId="0" applyFont="1" applyFill="1" applyBorder="1" applyAlignment="1">
      <alignment horizontal="justify" vertical="center" wrapText="1"/>
    </xf>
    <xf numFmtId="0" fontId="6" fillId="0" borderId="14" xfId="0" applyFont="1" applyFill="1" applyBorder="1" applyAlignment="1">
      <alignment horizontal="center" vertical="center"/>
    </xf>
    <xf numFmtId="182" fontId="0" fillId="0" borderId="0" xfId="0" applyNumberFormat="1" applyAlignment="1">
      <alignment/>
    </xf>
    <xf numFmtId="182" fontId="0" fillId="0" borderId="0" xfId="0" applyNumberFormat="1" applyAlignment="1">
      <alignment vertical="center"/>
    </xf>
    <xf numFmtId="182" fontId="0" fillId="0" borderId="0" xfId="0" applyNumberFormat="1" applyBorder="1" applyAlignment="1">
      <alignment vertical="center"/>
    </xf>
    <xf numFmtId="182" fontId="0" fillId="0" borderId="0" xfId="0" applyNumberFormat="1" applyBorder="1" applyAlignment="1">
      <alignment horizontal="right"/>
    </xf>
    <xf numFmtId="182" fontId="0" fillId="0" borderId="0" xfId="0" applyNumberFormat="1" applyBorder="1" applyAlignment="1">
      <alignment/>
    </xf>
    <xf numFmtId="4" fontId="10" fillId="0" borderId="0" xfId="0" applyNumberFormat="1" applyFont="1" applyAlignment="1">
      <alignment/>
    </xf>
    <xf numFmtId="49" fontId="1" fillId="0" borderId="15" xfId="0" applyNumberFormat="1" applyFont="1" applyBorder="1" applyAlignment="1">
      <alignment horizontal="center"/>
    </xf>
    <xf numFmtId="44" fontId="0" fillId="0" borderId="16" xfId="0" applyNumberFormat="1" applyFont="1" applyBorder="1" applyAlignment="1">
      <alignment horizontal="center"/>
    </xf>
    <xf numFmtId="44" fontId="0" fillId="34" borderId="16" xfId="0" applyNumberFormat="1" applyFont="1" applyFill="1" applyBorder="1" applyAlignment="1">
      <alignment horizontal="center"/>
    </xf>
    <xf numFmtId="44" fontId="0" fillId="0" borderId="17" xfId="0" applyNumberFormat="1" applyFont="1" applyBorder="1" applyAlignment="1">
      <alignment horizontal="center" vertical="center"/>
    </xf>
    <xf numFmtId="9" fontId="0" fillId="34" borderId="16" xfId="0" applyNumberFormat="1" applyFont="1" applyFill="1" applyBorder="1" applyAlignment="1">
      <alignment horizontal="center"/>
    </xf>
    <xf numFmtId="9" fontId="0" fillId="0" borderId="18" xfId="0" applyNumberFormat="1" applyFont="1" applyBorder="1" applyAlignment="1">
      <alignment horizontal="right" vertical="center"/>
    </xf>
    <xf numFmtId="4" fontId="0" fillId="0" borderId="16" xfId="0" applyNumberFormat="1" applyFont="1" applyFill="1" applyBorder="1" applyAlignment="1">
      <alignment horizontal="center"/>
    </xf>
    <xf numFmtId="44" fontId="0" fillId="0" borderId="16" xfId="0" applyNumberFormat="1" applyFont="1" applyFill="1" applyBorder="1" applyAlignment="1">
      <alignment horizontal="center"/>
    </xf>
    <xf numFmtId="9" fontId="0" fillId="0" borderId="16" xfId="0" applyNumberFormat="1" applyFont="1" applyFill="1" applyBorder="1" applyAlignment="1">
      <alignment horizontal="center"/>
    </xf>
    <xf numFmtId="0" fontId="0" fillId="0" borderId="19" xfId="0" applyNumberFormat="1" applyFont="1" applyBorder="1" applyAlignment="1">
      <alignment horizontal="center"/>
    </xf>
    <xf numFmtId="4" fontId="0" fillId="0" borderId="20" xfId="0" applyNumberFormat="1" applyFont="1" applyBorder="1" applyAlignment="1">
      <alignment horizontal="right"/>
    </xf>
    <xf numFmtId="44" fontId="1" fillId="0" borderId="20" xfId="0" applyNumberFormat="1" applyFont="1" applyBorder="1" applyAlignment="1">
      <alignment horizontal="center"/>
    </xf>
    <xf numFmtId="4" fontId="0" fillId="0" borderId="16" xfId="0" applyNumberFormat="1" applyFont="1" applyBorder="1" applyAlignment="1">
      <alignment horizontal="center"/>
    </xf>
    <xf numFmtId="44" fontId="1" fillId="0" borderId="12" xfId="0" applyNumberFormat="1" applyFont="1" applyBorder="1" applyAlignment="1">
      <alignment horizontal="center"/>
    </xf>
    <xf numFmtId="4" fontId="0" fillId="0" borderId="19" xfId="0" applyNumberFormat="1" applyFont="1" applyBorder="1" applyAlignment="1">
      <alignment horizontal="right"/>
    </xf>
    <xf numFmtId="4" fontId="0" fillId="0" borderId="20" xfId="0" applyNumberFormat="1" applyFont="1" applyBorder="1" applyAlignment="1">
      <alignment horizontal="center"/>
    </xf>
    <xf numFmtId="10" fontId="0" fillId="0" borderId="16" xfId="0" applyNumberFormat="1" applyFont="1" applyBorder="1" applyAlignment="1">
      <alignment horizontal="center"/>
    </xf>
    <xf numFmtId="4" fontId="1" fillId="0" borderId="21" xfId="0" applyNumberFormat="1" applyFont="1" applyBorder="1" applyAlignment="1">
      <alignment horizontal="center"/>
    </xf>
    <xf numFmtId="10" fontId="0" fillId="0" borderId="21" xfId="0" applyNumberFormat="1" applyFont="1" applyBorder="1" applyAlignment="1">
      <alignment horizontal="center"/>
    </xf>
    <xf numFmtId="0" fontId="10" fillId="0" borderId="0" xfId="0" applyNumberFormat="1" applyFont="1" applyAlignment="1">
      <alignment/>
    </xf>
    <xf numFmtId="4" fontId="10" fillId="0" borderId="0" xfId="0" applyNumberFormat="1" applyFont="1" applyAlignment="1">
      <alignment horizontal="center"/>
    </xf>
    <xf numFmtId="2" fontId="2" fillId="0" borderId="22" xfId="0" applyNumberFormat="1"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center" vertical="center"/>
    </xf>
    <xf numFmtId="182" fontId="0" fillId="35" borderId="0" xfId="0" applyNumberFormat="1" applyFill="1" applyAlignment="1">
      <alignment vertical="center"/>
    </xf>
    <xf numFmtId="0" fontId="0" fillId="35" borderId="0" xfId="0" applyFill="1" applyAlignment="1">
      <alignment vertical="center"/>
    </xf>
    <xf numFmtId="49" fontId="6" fillId="0" borderId="14" xfId="0" applyNumberFormat="1" applyFont="1" applyFill="1" applyBorder="1" applyAlignment="1">
      <alignment horizontal="center" vertical="center"/>
    </xf>
    <xf numFmtId="0" fontId="6" fillId="0" borderId="16" xfId="0" applyFont="1" applyFill="1" applyBorder="1" applyAlignment="1">
      <alignment horizontal="left" vertical="center" wrapText="1"/>
    </xf>
    <xf numFmtId="4" fontId="6" fillId="0" borderId="14" xfId="0" applyNumberFormat="1" applyFont="1" applyFill="1" applyBorder="1" applyAlignment="1">
      <alignment horizontal="right" vertical="center"/>
    </xf>
    <xf numFmtId="49" fontId="6" fillId="0" borderId="16"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3" fillId="0" borderId="13" xfId="0" applyFont="1" applyFill="1" applyBorder="1" applyAlignment="1">
      <alignment horizontal="justify" vertical="center" wrapText="1"/>
    </xf>
    <xf numFmtId="0" fontId="6" fillId="0" borderId="13" xfId="0" applyFont="1" applyFill="1" applyBorder="1" applyAlignment="1">
      <alignment horizontal="center" vertical="center"/>
    </xf>
    <xf numFmtId="2" fontId="6" fillId="0" borderId="13" xfId="0" applyNumberFormat="1" applyFont="1" applyFill="1" applyBorder="1" applyAlignment="1">
      <alignment horizontal="right" vertical="center"/>
    </xf>
    <xf numFmtId="4" fontId="6" fillId="0" borderId="13" xfId="0" applyNumberFormat="1" applyFont="1" applyFill="1" applyBorder="1" applyAlignment="1">
      <alignment horizontal="right" vertical="center"/>
    </xf>
    <xf numFmtId="182" fontId="48" fillId="0" borderId="0" xfId="0" applyNumberFormat="1" applyFont="1" applyFill="1" applyAlignment="1">
      <alignment vertical="center"/>
    </xf>
    <xf numFmtId="0" fontId="48" fillId="0" borderId="0" xfId="0" applyFont="1" applyFill="1" applyAlignment="1">
      <alignment vertical="center"/>
    </xf>
    <xf numFmtId="191" fontId="0" fillId="0" borderId="0" xfId="0" applyNumberFormat="1" applyAlignment="1">
      <alignment/>
    </xf>
    <xf numFmtId="182" fontId="0" fillId="36" borderId="0" xfId="0" applyNumberFormat="1" applyFill="1" applyAlignment="1">
      <alignment vertical="center"/>
    </xf>
    <xf numFmtId="0" fontId="0" fillId="36" borderId="0" xfId="0" applyFill="1" applyAlignment="1">
      <alignment vertical="center"/>
    </xf>
    <xf numFmtId="0" fontId="0" fillId="36" borderId="0" xfId="0" applyFill="1" applyAlignment="1">
      <alignment/>
    </xf>
    <xf numFmtId="0" fontId="2" fillId="0" borderId="0" xfId="0" applyFont="1" applyBorder="1" applyAlignment="1">
      <alignment/>
    </xf>
    <xf numFmtId="182" fontId="0" fillId="37" borderId="0" xfId="0" applyNumberFormat="1" applyFill="1" applyAlignment="1">
      <alignment vertical="center"/>
    </xf>
    <xf numFmtId="0" fontId="0" fillId="37" borderId="0" xfId="0" applyFill="1" applyAlignment="1">
      <alignment vertical="center"/>
    </xf>
    <xf numFmtId="0" fontId="2" fillId="0" borderId="23" xfId="0" applyFont="1" applyBorder="1" applyAlignment="1">
      <alignment horizontal="center" vertical="center"/>
    </xf>
    <xf numFmtId="0" fontId="2" fillId="0" borderId="22" xfId="0"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24" xfId="0" applyNumberFormat="1" applyFont="1" applyBorder="1" applyAlignment="1">
      <alignment horizontal="center" vertical="center"/>
    </xf>
    <xf numFmtId="4" fontId="6" fillId="0" borderId="18" xfId="0" applyNumberFormat="1" applyFont="1" applyFill="1" applyBorder="1" applyAlignment="1">
      <alignment horizontal="right" vertical="center"/>
    </xf>
    <xf numFmtId="4" fontId="6" fillId="0" borderId="25" xfId="0" applyNumberFormat="1" applyFont="1" applyFill="1" applyBorder="1" applyAlignment="1">
      <alignment horizontal="right" vertical="center"/>
    </xf>
    <xf numFmtId="4" fontId="6" fillId="0" borderId="26" xfId="0" applyNumberFormat="1" applyFont="1" applyFill="1" applyBorder="1" applyAlignment="1">
      <alignment vertical="center"/>
    </xf>
    <xf numFmtId="4" fontId="6" fillId="0" borderId="26" xfId="0" applyNumberFormat="1" applyFont="1" applyBorder="1" applyAlignment="1">
      <alignment vertical="center"/>
    </xf>
    <xf numFmtId="0" fontId="2" fillId="0" borderId="27" xfId="0" applyFont="1" applyBorder="1" applyAlignment="1">
      <alignment/>
    </xf>
    <xf numFmtId="0" fontId="2" fillId="0" borderId="28" xfId="0" applyFont="1" applyBorder="1" applyAlignment="1">
      <alignment/>
    </xf>
    <xf numFmtId="0" fontId="49" fillId="0" borderId="29"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31" xfId="0" applyFont="1" applyFill="1" applyBorder="1" applyAlignment="1">
      <alignment horizontal="center" vertical="center"/>
    </xf>
    <xf numFmtId="182" fontId="0" fillId="0" borderId="0" xfId="0" applyNumberFormat="1" applyFill="1" applyAlignment="1">
      <alignment vertical="center"/>
    </xf>
    <xf numFmtId="0" fontId="0" fillId="0" borderId="0" xfId="0" applyFill="1" applyAlignment="1">
      <alignment vertical="center"/>
    </xf>
    <xf numFmtId="4" fontId="10" fillId="0" borderId="0" xfId="0" applyNumberFormat="1" applyFont="1" applyBorder="1" applyAlignment="1">
      <alignment horizontal="center"/>
    </xf>
    <xf numFmtId="0" fontId="10" fillId="0" borderId="28" xfId="0" applyNumberFormat="1" applyFont="1" applyBorder="1" applyAlignment="1">
      <alignment/>
    </xf>
    <xf numFmtId="4" fontId="10" fillId="0" borderId="0" xfId="0" applyNumberFormat="1" applyFont="1" applyBorder="1" applyAlignment="1">
      <alignment/>
    </xf>
    <xf numFmtId="4" fontId="10" fillId="0" borderId="27" xfId="0" applyNumberFormat="1" applyFont="1" applyBorder="1" applyAlignment="1">
      <alignment/>
    </xf>
    <xf numFmtId="0" fontId="10" fillId="0" borderId="32" xfId="0" applyNumberFormat="1" applyFont="1" applyBorder="1" applyAlignment="1">
      <alignment/>
    </xf>
    <xf numFmtId="4" fontId="10" fillId="0" borderId="33" xfId="0" applyNumberFormat="1" applyFont="1" applyBorder="1" applyAlignment="1">
      <alignment/>
    </xf>
    <xf numFmtId="4" fontId="10" fillId="0" borderId="33" xfId="0" applyNumberFormat="1" applyFont="1" applyBorder="1" applyAlignment="1">
      <alignment horizontal="center"/>
    </xf>
    <xf numFmtId="4" fontId="6" fillId="38" borderId="0" xfId="0" applyNumberFormat="1" applyFont="1" applyFill="1" applyBorder="1" applyAlignment="1">
      <alignment horizontal="right" vertical="center"/>
    </xf>
    <xf numFmtId="4" fontId="6" fillId="35" borderId="0" xfId="0" applyNumberFormat="1" applyFont="1" applyFill="1" applyBorder="1" applyAlignment="1">
      <alignment horizontal="right" vertical="center"/>
    </xf>
    <xf numFmtId="4" fontId="6" fillId="36" borderId="0" xfId="0" applyNumberFormat="1" applyFont="1" applyFill="1" applyBorder="1" applyAlignment="1">
      <alignment horizontal="right" vertical="center"/>
    </xf>
    <xf numFmtId="4" fontId="6" fillId="0" borderId="0" xfId="0" applyNumberFormat="1" applyFont="1" applyBorder="1" applyAlignment="1">
      <alignment horizontal="right" vertical="center"/>
    </xf>
    <xf numFmtId="2" fontId="6" fillId="0" borderId="0" xfId="0" applyNumberFormat="1" applyFont="1" applyFill="1" applyBorder="1" applyAlignment="1">
      <alignment horizontal="right" vertical="center"/>
    </xf>
    <xf numFmtId="2" fontId="6" fillId="0" borderId="0" xfId="0" applyNumberFormat="1" applyFont="1" applyBorder="1" applyAlignment="1">
      <alignment horizontal="right" vertical="center"/>
    </xf>
    <xf numFmtId="2" fontId="6" fillId="35" borderId="0" xfId="0" applyNumberFormat="1" applyFont="1" applyFill="1" applyBorder="1" applyAlignment="1">
      <alignment horizontal="right" vertical="center"/>
    </xf>
    <xf numFmtId="0" fontId="48" fillId="0" borderId="0" xfId="0" applyFont="1" applyFill="1" applyBorder="1" applyAlignment="1">
      <alignment vertical="center"/>
    </xf>
    <xf numFmtId="2" fontId="6" fillId="36" borderId="0" xfId="0" applyNumberFormat="1" applyFont="1" applyFill="1" applyBorder="1" applyAlignment="1">
      <alignment horizontal="right" vertical="center"/>
    </xf>
    <xf numFmtId="182" fontId="48" fillId="36" borderId="0" xfId="0" applyNumberFormat="1" applyFont="1" applyFill="1" applyAlignment="1">
      <alignment vertical="center"/>
    </xf>
    <xf numFmtId="0" fontId="48" fillId="36" borderId="0" xfId="0" applyFont="1" applyFill="1" applyAlignment="1">
      <alignment vertical="center"/>
    </xf>
    <xf numFmtId="2" fontId="49" fillId="36" borderId="0" xfId="0" applyNumberFormat="1" applyFont="1" applyFill="1" applyBorder="1" applyAlignment="1">
      <alignment horizontal="right" vertical="center"/>
    </xf>
    <xf numFmtId="2" fontId="49" fillId="0" borderId="0" xfId="0" applyNumberFormat="1" applyFont="1" applyFill="1" applyBorder="1" applyAlignment="1">
      <alignment horizontal="right" vertical="center"/>
    </xf>
    <xf numFmtId="175" fontId="49" fillId="0" borderId="0" xfId="0" applyNumberFormat="1" applyFont="1" applyFill="1" applyBorder="1" applyAlignment="1">
      <alignment horizontal="right" vertical="center"/>
    </xf>
    <xf numFmtId="182" fontId="48" fillId="37" borderId="0" xfId="0" applyNumberFormat="1" applyFont="1" applyFill="1" applyAlignment="1">
      <alignment vertical="center"/>
    </xf>
    <xf numFmtId="2" fontId="49" fillId="37" borderId="0" xfId="0" applyNumberFormat="1" applyFont="1" applyFill="1" applyBorder="1" applyAlignment="1">
      <alignment horizontal="right" vertical="center"/>
    </xf>
    <xf numFmtId="0" fontId="2" fillId="0" borderId="0" xfId="0" applyNumberFormat="1" applyFont="1" applyBorder="1" applyAlignment="1">
      <alignment horizontal="center" vertical="center" wrapText="1"/>
    </xf>
    <xf numFmtId="182" fontId="0" fillId="36" borderId="0" xfId="0" applyNumberFormat="1" applyFont="1" applyFill="1" applyAlignment="1">
      <alignment vertical="center"/>
    </xf>
    <xf numFmtId="0" fontId="6" fillId="0" borderId="19" xfId="0" applyFont="1" applyBorder="1" applyAlignment="1">
      <alignment horizontal="center" vertical="center"/>
    </xf>
    <xf numFmtId="182" fontId="0" fillId="35" borderId="0" xfId="0" applyNumberFormat="1" applyFont="1" applyFill="1" applyAlignment="1">
      <alignment vertical="center"/>
    </xf>
    <xf numFmtId="0" fontId="6" fillId="0" borderId="34" xfId="0" applyFont="1" applyBorder="1" applyAlignment="1">
      <alignment horizontal="center" vertical="center"/>
    </xf>
    <xf numFmtId="0" fontId="2" fillId="33" borderId="34" xfId="0" applyFont="1" applyFill="1" applyBorder="1" applyAlignment="1">
      <alignment horizontal="right" vertical="center" wrapText="1"/>
    </xf>
    <xf numFmtId="2" fontId="6" fillId="0" borderId="34" xfId="0" applyNumberFormat="1" applyFont="1" applyBorder="1" applyAlignment="1">
      <alignment horizontal="right" vertical="center"/>
    </xf>
    <xf numFmtId="4" fontId="6" fillId="0" borderId="34" xfId="0" applyNumberFormat="1" applyFont="1" applyBorder="1" applyAlignment="1">
      <alignment horizontal="right" vertical="center"/>
    </xf>
    <xf numFmtId="4" fontId="2" fillId="0" borderId="35" xfId="0" applyNumberFormat="1" applyFont="1" applyBorder="1" applyAlignment="1">
      <alignment horizontal="right" vertical="center"/>
    </xf>
    <xf numFmtId="0" fontId="2" fillId="39" borderId="23" xfId="0" applyFont="1" applyFill="1" applyBorder="1" applyAlignment="1">
      <alignment horizontal="center" vertical="center"/>
    </xf>
    <xf numFmtId="0" fontId="3" fillId="39" borderId="23" xfId="0" applyFont="1" applyFill="1" applyBorder="1" applyAlignment="1">
      <alignment horizontal="justify" vertical="center" wrapText="1"/>
    </xf>
    <xf numFmtId="0" fontId="6" fillId="39" borderId="23" xfId="0" applyFont="1" applyFill="1" applyBorder="1" applyAlignment="1">
      <alignment horizontal="center" vertical="center"/>
    </xf>
    <xf numFmtId="2" fontId="6" fillId="39" borderId="23" xfId="0" applyNumberFormat="1" applyFont="1" applyFill="1" applyBorder="1" applyAlignment="1">
      <alignment horizontal="right" vertical="center"/>
    </xf>
    <xf numFmtId="4" fontId="6" fillId="39" borderId="23" xfId="0" applyNumberFormat="1" applyFont="1" applyFill="1" applyBorder="1" applyAlignment="1">
      <alignment horizontal="right" vertical="center"/>
    </xf>
    <xf numFmtId="4" fontId="6" fillId="39" borderId="36" xfId="0" applyNumberFormat="1" applyFont="1" applyFill="1" applyBorder="1" applyAlignment="1">
      <alignment vertical="center"/>
    </xf>
    <xf numFmtId="0" fontId="50" fillId="40" borderId="14" xfId="0" applyNumberFormat="1" applyFont="1" applyFill="1" applyBorder="1" applyAlignment="1">
      <alignment horizontal="center" vertical="center"/>
    </xf>
    <xf numFmtId="0" fontId="6" fillId="40" borderId="37" xfId="0" applyFont="1" applyFill="1" applyBorder="1" applyAlignment="1">
      <alignment horizontal="justify" vertical="center" wrapText="1"/>
    </xf>
    <xf numFmtId="0" fontId="6" fillId="40" borderId="14" xfId="0" applyFont="1" applyFill="1" applyBorder="1" applyAlignment="1">
      <alignment horizontal="center" vertical="center"/>
    </xf>
    <xf numFmtId="2" fontId="6" fillId="40" borderId="14" xfId="0" applyNumberFormat="1" applyFont="1" applyFill="1" applyBorder="1" applyAlignment="1">
      <alignment horizontal="right" vertical="center"/>
    </xf>
    <xf numFmtId="4" fontId="6" fillId="40" borderId="14" xfId="0" applyNumberFormat="1" applyFont="1" applyFill="1" applyBorder="1" applyAlignment="1">
      <alignment horizontal="right" vertical="center"/>
    </xf>
    <xf numFmtId="4" fontId="6" fillId="40" borderId="18" xfId="0" applyNumberFormat="1" applyFont="1" applyFill="1" applyBorder="1" applyAlignment="1">
      <alignment horizontal="right" vertical="center"/>
    </xf>
    <xf numFmtId="0" fontId="50" fillId="40" borderId="16" xfId="0" applyNumberFormat="1" applyFont="1" applyFill="1" applyBorder="1" applyAlignment="1">
      <alignment horizontal="center" vertical="center"/>
    </xf>
    <xf numFmtId="0" fontId="6" fillId="40" borderId="14" xfId="0" applyFont="1" applyFill="1" applyBorder="1" applyAlignment="1">
      <alignment horizontal="justify" vertical="center" wrapText="1"/>
    </xf>
    <xf numFmtId="0" fontId="48" fillId="35" borderId="0" xfId="0" applyFont="1" applyFill="1" applyAlignment="1">
      <alignment vertical="center"/>
    </xf>
    <xf numFmtId="4" fontId="6" fillId="40" borderId="25" xfId="0" applyNumberFormat="1" applyFont="1" applyFill="1" applyBorder="1" applyAlignment="1">
      <alignment horizontal="right" vertical="center"/>
    </xf>
    <xf numFmtId="0" fontId="6" fillId="40" borderId="16" xfId="0" applyNumberFormat="1" applyFont="1" applyFill="1" applyBorder="1" applyAlignment="1">
      <alignment horizontal="center" vertical="center"/>
    </xf>
    <xf numFmtId="49" fontId="6" fillId="40" borderId="16" xfId="0" applyNumberFormat="1" applyFont="1" applyFill="1" applyBorder="1" applyAlignment="1">
      <alignment horizontal="center" vertical="center"/>
    </xf>
    <xf numFmtId="0" fontId="6" fillId="40" borderId="16" xfId="0" applyFont="1" applyFill="1" applyBorder="1" applyAlignment="1">
      <alignment horizontal="left" vertical="center" wrapText="1"/>
    </xf>
    <xf numFmtId="0" fontId="6" fillId="40" borderId="16" xfId="0" applyFont="1" applyFill="1" applyBorder="1" applyAlignment="1">
      <alignment horizontal="justify" vertical="center" wrapText="1"/>
    </xf>
    <xf numFmtId="0" fontId="6" fillId="40" borderId="14" xfId="0" applyNumberFormat="1" applyFont="1" applyFill="1" applyBorder="1" applyAlignment="1">
      <alignment horizontal="center" vertical="center"/>
    </xf>
    <xf numFmtId="49" fontId="6" fillId="40" borderId="14" xfId="0" applyNumberFormat="1" applyFont="1" applyFill="1" applyBorder="1" applyAlignment="1">
      <alignment horizontal="center" vertical="center"/>
    </xf>
    <xf numFmtId="0" fontId="6" fillId="40" borderId="11" xfId="0" applyFont="1" applyFill="1" applyBorder="1" applyAlignment="1">
      <alignment horizontal="center" vertical="center"/>
    </xf>
    <xf numFmtId="0" fontId="2" fillId="40" borderId="11" xfId="0" applyFont="1" applyFill="1" applyBorder="1" applyAlignment="1">
      <alignment horizontal="right" vertical="center" wrapText="1"/>
    </xf>
    <xf numFmtId="2" fontId="6" fillId="40" borderId="11" xfId="0" applyNumberFormat="1" applyFont="1" applyFill="1" applyBorder="1" applyAlignment="1">
      <alignment horizontal="right" vertical="center"/>
    </xf>
    <xf numFmtId="4" fontId="6" fillId="40" borderId="11" xfId="0" applyNumberFormat="1" applyFont="1" applyFill="1" applyBorder="1" applyAlignment="1">
      <alignment horizontal="right" vertical="center"/>
    </xf>
    <xf numFmtId="4" fontId="2" fillId="40" borderId="12" xfId="0" applyNumberFormat="1" applyFont="1" applyFill="1" applyBorder="1" applyAlignment="1">
      <alignment horizontal="right" vertical="center"/>
    </xf>
    <xf numFmtId="0" fontId="6" fillId="40" borderId="34" xfId="0" applyFont="1" applyFill="1" applyBorder="1" applyAlignment="1">
      <alignment horizontal="center" vertical="center"/>
    </xf>
    <xf numFmtId="0" fontId="2" fillId="40" borderId="34" xfId="0" applyFont="1" applyFill="1" applyBorder="1" applyAlignment="1">
      <alignment horizontal="right" vertical="center" wrapText="1"/>
    </xf>
    <xf numFmtId="2" fontId="6" fillId="40" borderId="34" xfId="0" applyNumberFormat="1" applyFont="1" applyFill="1" applyBorder="1" applyAlignment="1">
      <alignment horizontal="right" vertical="center"/>
    </xf>
    <xf numFmtId="4" fontId="6" fillId="40" borderId="34" xfId="0" applyNumberFormat="1" applyFont="1" applyFill="1" applyBorder="1" applyAlignment="1">
      <alignment horizontal="right" vertical="center"/>
    </xf>
    <xf numFmtId="4" fontId="2" fillId="40" borderId="35" xfId="0" applyNumberFormat="1" applyFont="1" applyFill="1" applyBorder="1" applyAlignment="1">
      <alignment horizontal="right" vertical="center"/>
    </xf>
    <xf numFmtId="49" fontId="6" fillId="40" borderId="14" xfId="0" applyNumberFormat="1" applyFont="1" applyFill="1" applyBorder="1" applyAlignment="1">
      <alignment horizontal="center"/>
    </xf>
    <xf numFmtId="0" fontId="6" fillId="40" borderId="14" xfId="0" applyFont="1" applyFill="1" applyBorder="1" applyAlignment="1">
      <alignment horizontal="justify" wrapText="1"/>
    </xf>
    <xf numFmtId="0" fontId="2" fillId="40" borderId="13" xfId="0" applyFont="1" applyFill="1" applyBorder="1" applyAlignment="1">
      <alignment horizontal="center" vertical="center"/>
    </xf>
    <xf numFmtId="0" fontId="3" fillId="40" borderId="13" xfId="0" applyFont="1" applyFill="1" applyBorder="1" applyAlignment="1">
      <alignment horizontal="justify" vertical="center" wrapText="1"/>
    </xf>
    <xf numFmtId="0" fontId="6" fillId="40" borderId="13" xfId="0" applyFont="1" applyFill="1" applyBorder="1" applyAlignment="1">
      <alignment horizontal="center" vertical="center"/>
    </xf>
    <xf numFmtId="2" fontId="6" fillId="40" borderId="13" xfId="0" applyNumberFormat="1" applyFont="1" applyFill="1" applyBorder="1" applyAlignment="1">
      <alignment horizontal="right" vertical="center"/>
    </xf>
    <xf numFmtId="4" fontId="6" fillId="40" borderId="13" xfId="0" applyNumberFormat="1" applyFont="1" applyFill="1" applyBorder="1" applyAlignment="1">
      <alignment horizontal="right" vertical="center"/>
    </xf>
    <xf numFmtId="4" fontId="6" fillId="40" borderId="26" xfId="0" applyNumberFormat="1" applyFont="1" applyFill="1" applyBorder="1" applyAlignment="1">
      <alignment vertical="center"/>
    </xf>
    <xf numFmtId="0" fontId="2" fillId="39" borderId="33" xfId="0" applyFont="1" applyFill="1" applyBorder="1" applyAlignment="1">
      <alignment horizontal="center" vertical="center"/>
    </xf>
    <xf numFmtId="0" fontId="3" fillId="39" borderId="33" xfId="0" applyFont="1" applyFill="1" applyBorder="1" applyAlignment="1">
      <alignment horizontal="justify" vertical="center" wrapText="1"/>
    </xf>
    <xf numFmtId="0" fontId="6" fillId="39" borderId="33" xfId="0" applyFont="1" applyFill="1" applyBorder="1" applyAlignment="1">
      <alignment horizontal="center" vertical="center"/>
    </xf>
    <xf numFmtId="2" fontId="6" fillId="39" borderId="33" xfId="0" applyNumberFormat="1" applyFont="1" applyFill="1" applyBorder="1" applyAlignment="1">
      <alignment horizontal="right" vertical="center"/>
    </xf>
    <xf numFmtId="4" fontId="6" fillId="39" borderId="33" xfId="0" applyNumberFormat="1" applyFont="1" applyFill="1" applyBorder="1" applyAlignment="1">
      <alignment horizontal="right" vertical="center"/>
    </xf>
    <xf numFmtId="4" fontId="6" fillId="39" borderId="38" xfId="0" applyNumberFormat="1" applyFont="1" applyFill="1" applyBorder="1" applyAlignment="1">
      <alignment vertical="center"/>
    </xf>
    <xf numFmtId="0" fontId="2" fillId="39" borderId="39" xfId="0" applyFont="1" applyFill="1" applyBorder="1" applyAlignment="1">
      <alignment horizontal="center" vertical="center"/>
    </xf>
    <xf numFmtId="0" fontId="6" fillId="40" borderId="40" xfId="0" applyFont="1" applyFill="1" applyBorder="1" applyAlignment="1">
      <alignment horizontal="center" vertical="center"/>
    </xf>
    <xf numFmtId="49" fontId="50" fillId="40" borderId="14" xfId="0" applyNumberFormat="1" applyFont="1" applyFill="1" applyBorder="1" applyAlignment="1">
      <alignment horizontal="center" vertical="center"/>
    </xf>
    <xf numFmtId="49" fontId="50" fillId="40" borderId="16" xfId="0" applyNumberFormat="1" applyFont="1" applyFill="1" applyBorder="1" applyAlignment="1">
      <alignment horizontal="center" vertical="center"/>
    </xf>
    <xf numFmtId="0" fontId="6" fillId="0" borderId="41" xfId="0" applyFont="1" applyBorder="1" applyAlignment="1">
      <alignment horizontal="center" vertical="center"/>
    </xf>
    <xf numFmtId="0" fontId="2" fillId="39" borderId="32" xfId="0" applyFont="1" applyFill="1" applyBorder="1" applyAlignment="1">
      <alignment horizontal="center" vertical="center"/>
    </xf>
    <xf numFmtId="0" fontId="6" fillId="40" borderId="42" xfId="0" applyFont="1" applyFill="1" applyBorder="1" applyAlignment="1">
      <alignment horizontal="center" vertical="center"/>
    </xf>
    <xf numFmtId="0" fontId="6" fillId="0" borderId="42" xfId="0" applyFont="1" applyFill="1" applyBorder="1" applyAlignment="1">
      <alignment horizontal="center" vertical="center"/>
    </xf>
    <xf numFmtId="183" fontId="11" fillId="40" borderId="43" xfId="0" applyNumberFormat="1" applyFont="1" applyFill="1" applyBorder="1" applyAlignment="1">
      <alignment horizontal="left" vertical="top" wrapText="1"/>
    </xf>
    <xf numFmtId="0" fontId="2" fillId="0" borderId="40" xfId="0" applyFont="1" applyFill="1" applyBorder="1" applyAlignment="1">
      <alignment horizontal="center" vertical="center"/>
    </xf>
    <xf numFmtId="49" fontId="6" fillId="40" borderId="16" xfId="0" applyNumberFormat="1" applyFont="1" applyFill="1" applyBorder="1" applyAlignment="1">
      <alignment horizontal="center"/>
    </xf>
    <xf numFmtId="0" fontId="2" fillId="40" borderId="40" xfId="0" applyFont="1" applyFill="1" applyBorder="1" applyAlignment="1">
      <alignment horizontal="center" vertical="center"/>
    </xf>
    <xf numFmtId="0" fontId="2" fillId="0" borderId="40" xfId="0" applyFont="1" applyBorder="1" applyAlignment="1">
      <alignment horizontal="center" vertical="center"/>
    </xf>
    <xf numFmtId="0" fontId="6" fillId="0" borderId="44" xfId="0" applyFont="1" applyBorder="1" applyAlignment="1">
      <alignment horizontal="center" vertical="center" wrapText="1"/>
    </xf>
    <xf numFmtId="0" fontId="6" fillId="0" borderId="28" xfId="0" applyFont="1" applyBorder="1" applyAlignment="1">
      <alignment/>
    </xf>
    <xf numFmtId="0" fontId="6" fillId="0" borderId="0" xfId="0" applyFont="1" applyBorder="1" applyAlignment="1">
      <alignment/>
    </xf>
    <xf numFmtId="0" fontId="2" fillId="0" borderId="0" xfId="0" applyFont="1" applyBorder="1" applyAlignment="1">
      <alignment horizontal="justify" vertical="justify" wrapText="1"/>
    </xf>
    <xf numFmtId="0" fontId="6" fillId="0" borderId="0" xfId="0" applyFont="1" applyBorder="1" applyAlignment="1">
      <alignment horizontal="center"/>
    </xf>
    <xf numFmtId="2" fontId="6" fillId="0" borderId="0" xfId="0" applyNumberFormat="1" applyFont="1" applyBorder="1" applyAlignment="1">
      <alignment horizontal="right"/>
    </xf>
    <xf numFmtId="4" fontId="6" fillId="0" borderId="0" xfId="0" applyNumberFormat="1" applyFont="1" applyBorder="1" applyAlignment="1">
      <alignment horizontal="right"/>
    </xf>
    <xf numFmtId="4" fontId="6" fillId="0" borderId="27" xfId="0" applyNumberFormat="1" applyFont="1" applyBorder="1" applyAlignment="1">
      <alignment horizontal="right"/>
    </xf>
    <xf numFmtId="0" fontId="6" fillId="0" borderId="0" xfId="0" applyFont="1" applyBorder="1" applyAlignment="1">
      <alignment wrapText="1"/>
    </xf>
    <xf numFmtId="2" fontId="6" fillId="0" borderId="0" xfId="0" applyNumberFormat="1" applyFont="1" applyBorder="1" applyAlignment="1">
      <alignment horizontal="center"/>
    </xf>
    <xf numFmtId="0" fontId="6" fillId="0" borderId="32" xfId="0" applyFont="1" applyBorder="1" applyAlignment="1">
      <alignment/>
    </xf>
    <xf numFmtId="0" fontId="6" fillId="0" borderId="33" xfId="0" applyFont="1" applyBorder="1" applyAlignment="1">
      <alignment/>
    </xf>
    <xf numFmtId="0" fontId="2" fillId="0" borderId="33" xfId="0" applyFont="1" applyBorder="1" applyAlignment="1">
      <alignment horizontal="justify" vertical="justify" wrapText="1"/>
    </xf>
    <xf numFmtId="0" fontId="6" fillId="0" borderId="33" xfId="0" applyFont="1" applyBorder="1" applyAlignment="1">
      <alignment horizontal="center"/>
    </xf>
    <xf numFmtId="0" fontId="6" fillId="0" borderId="0" xfId="0" applyFont="1" applyAlignment="1">
      <alignment wrapText="1"/>
    </xf>
    <xf numFmtId="0" fontId="6" fillId="0" borderId="0" xfId="0" applyFont="1" applyAlignment="1">
      <alignment/>
    </xf>
    <xf numFmtId="2" fontId="6" fillId="0" borderId="0" xfId="0" applyNumberFormat="1" applyFont="1" applyAlignment="1">
      <alignment horizontal="center"/>
    </xf>
    <xf numFmtId="0" fontId="6" fillId="0" borderId="0" xfId="0" applyFont="1" applyBorder="1" applyAlignment="1">
      <alignment horizontal="justify" vertical="justify" wrapText="1"/>
    </xf>
    <xf numFmtId="0" fontId="6" fillId="0" borderId="0" xfId="0" applyFont="1" applyBorder="1" applyAlignment="1">
      <alignment vertical="justify" wrapText="1"/>
    </xf>
    <xf numFmtId="4" fontId="6" fillId="0" borderId="0" xfId="0" applyNumberFormat="1" applyFont="1" applyBorder="1" applyAlignment="1">
      <alignment horizontal="center"/>
    </xf>
    <xf numFmtId="172" fontId="6" fillId="0" borderId="0" xfId="0" applyNumberFormat="1" applyFont="1" applyBorder="1" applyAlignment="1">
      <alignment horizontal="center"/>
    </xf>
    <xf numFmtId="0" fontId="2" fillId="39" borderId="19" xfId="0" applyFont="1" applyFill="1" applyBorder="1" applyAlignment="1">
      <alignment horizontal="center" vertical="center"/>
    </xf>
    <xf numFmtId="0" fontId="2" fillId="39" borderId="11" xfId="0" applyFont="1" applyFill="1" applyBorder="1" applyAlignment="1">
      <alignment horizontal="center" vertical="center"/>
    </xf>
    <xf numFmtId="0" fontId="3" fillId="39" borderId="11" xfId="0" applyFont="1" applyFill="1" applyBorder="1" applyAlignment="1">
      <alignment horizontal="justify" vertical="center" wrapText="1"/>
    </xf>
    <xf numFmtId="0" fontId="6" fillId="39" borderId="11" xfId="0" applyFont="1" applyFill="1" applyBorder="1" applyAlignment="1">
      <alignment horizontal="center" vertical="center"/>
    </xf>
    <xf numFmtId="2" fontId="6" fillId="39" borderId="11" xfId="0" applyNumberFormat="1" applyFont="1" applyFill="1" applyBorder="1" applyAlignment="1">
      <alignment horizontal="right" vertical="center"/>
    </xf>
    <xf numFmtId="4" fontId="6" fillId="39" borderId="11" xfId="0" applyNumberFormat="1" applyFont="1" applyFill="1" applyBorder="1" applyAlignment="1">
      <alignment horizontal="right" vertical="center"/>
    </xf>
    <xf numFmtId="4" fontId="6" fillId="39" borderId="12" xfId="0" applyNumberFormat="1" applyFont="1" applyFill="1" applyBorder="1" applyAlignment="1">
      <alignment vertical="center"/>
    </xf>
    <xf numFmtId="183" fontId="11" fillId="0" borderId="45" xfId="0" applyNumberFormat="1" applyFont="1" applyFill="1" applyBorder="1" applyAlignment="1">
      <alignment horizontal="left" vertical="center"/>
    </xf>
    <xf numFmtId="0" fontId="6" fillId="40" borderId="0" xfId="0" applyFont="1" applyFill="1" applyAlignment="1">
      <alignment horizontal="center" vertical="center" wrapText="1"/>
    </xf>
    <xf numFmtId="3" fontId="2" fillId="40" borderId="40" xfId="0" applyNumberFormat="1" applyFont="1" applyFill="1" applyBorder="1" applyAlignment="1">
      <alignment horizontal="center" vertical="center"/>
    </xf>
    <xf numFmtId="44" fontId="0" fillId="40" borderId="16" xfId="0" applyNumberFormat="1" applyFont="1" applyFill="1" applyBorder="1" applyAlignment="1">
      <alignment horizontal="center"/>
    </xf>
    <xf numFmtId="9" fontId="0" fillId="40" borderId="16" xfId="0" applyNumberFormat="1" applyFont="1" applyFill="1" applyBorder="1" applyAlignment="1">
      <alignment horizontal="center"/>
    </xf>
    <xf numFmtId="1" fontId="6" fillId="0" borderId="0" xfId="0" applyNumberFormat="1" applyFont="1" applyAlignment="1">
      <alignment horizontal="center" vertical="center"/>
    </xf>
    <xf numFmtId="1" fontId="0" fillId="0" borderId="0" xfId="0" applyNumberFormat="1" applyFont="1" applyAlignment="1">
      <alignment horizontal="left" vertical="center"/>
    </xf>
    <xf numFmtId="1" fontId="6" fillId="40" borderId="0" xfId="0" applyNumberFormat="1" applyFont="1" applyFill="1" applyAlignment="1">
      <alignment horizontal="center" vertical="center"/>
    </xf>
    <xf numFmtId="0" fontId="6" fillId="0" borderId="0" xfId="0" applyFont="1" applyBorder="1" applyAlignment="1">
      <alignment horizontal="left" vertical="justify"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2" fontId="2" fillId="0" borderId="0" xfId="0" applyNumberFormat="1" applyFont="1" applyBorder="1" applyAlignment="1">
      <alignment horizontal="center"/>
    </xf>
    <xf numFmtId="2" fontId="2" fillId="0" borderId="27" xfId="0" applyNumberFormat="1" applyFont="1" applyBorder="1" applyAlignment="1">
      <alignment horizontal="center"/>
    </xf>
    <xf numFmtId="49" fontId="6" fillId="0" borderId="46"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2" fontId="6" fillId="0" borderId="33" xfId="0" applyNumberFormat="1" applyFont="1" applyBorder="1" applyAlignment="1">
      <alignment horizontal="center"/>
    </xf>
    <xf numFmtId="2" fontId="6" fillId="0" borderId="38" xfId="0" applyNumberFormat="1" applyFont="1" applyBorder="1" applyAlignment="1">
      <alignment horizontal="center"/>
    </xf>
    <xf numFmtId="2" fontId="6" fillId="0" borderId="0" xfId="0" applyNumberFormat="1" applyFont="1" applyBorder="1" applyAlignment="1">
      <alignment horizontal="center"/>
    </xf>
    <xf numFmtId="2" fontId="6" fillId="0" borderId="27" xfId="0" applyNumberFormat="1" applyFont="1" applyBorder="1" applyAlignment="1">
      <alignment horizontal="center"/>
    </xf>
    <xf numFmtId="2" fontId="6" fillId="0" borderId="13" xfId="0" applyNumberFormat="1" applyFont="1" applyBorder="1" applyAlignment="1">
      <alignment horizontal="center"/>
    </xf>
    <xf numFmtId="2" fontId="6" fillId="0" borderId="26" xfId="0" applyNumberFormat="1" applyFont="1" applyBorder="1" applyAlignment="1">
      <alignment horizont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9" fillId="0" borderId="39" xfId="0" applyFont="1" applyBorder="1" applyAlignment="1">
      <alignment horizontal="center" vertical="center"/>
    </xf>
    <xf numFmtId="0" fontId="9" fillId="0" borderId="36"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26" xfId="0" applyFont="1" applyBorder="1" applyAlignment="1">
      <alignment horizontal="center" vertical="center"/>
    </xf>
    <xf numFmtId="0" fontId="7" fillId="0" borderId="28" xfId="0" applyFont="1" applyBorder="1" applyAlignment="1">
      <alignment horizontal="center"/>
    </xf>
    <xf numFmtId="0" fontId="7" fillId="0" borderId="0" xfId="0" applyFont="1" applyBorder="1" applyAlignment="1">
      <alignment horizontal="center"/>
    </xf>
    <xf numFmtId="0" fontId="7" fillId="0" borderId="27" xfId="0" applyFont="1" applyBorder="1" applyAlignment="1">
      <alignment horizontal="center"/>
    </xf>
    <xf numFmtId="14" fontId="9" fillId="0" borderId="51" xfId="0" applyNumberFormat="1" applyFont="1" applyBorder="1" applyAlignment="1">
      <alignment horizontal="center" vertical="center" wrapText="1"/>
    </xf>
    <xf numFmtId="0" fontId="9" fillId="0" borderId="29" xfId="0" applyFont="1" applyBorder="1" applyAlignment="1">
      <alignment horizontal="center" vertical="center" wrapText="1"/>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0" borderId="0" xfId="0" applyFont="1" applyBorder="1" applyAlignment="1">
      <alignment horizontal="left"/>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28" xfId="0" applyFont="1" applyFill="1" applyBorder="1" applyAlignment="1">
      <alignment horizontal="center"/>
    </xf>
    <xf numFmtId="0" fontId="6" fillId="0" borderId="0" xfId="0" applyFont="1" applyFill="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6" fillId="40" borderId="0" xfId="0" applyFont="1" applyFill="1" applyBorder="1" applyAlignment="1">
      <alignment horizontal="center"/>
    </xf>
    <xf numFmtId="0" fontId="3" fillId="0" borderId="19" xfId="0" applyFont="1" applyBorder="1" applyAlignment="1">
      <alignment horizontal="right" vertical="center" wrapText="1"/>
    </xf>
    <xf numFmtId="0" fontId="3" fillId="0" borderId="11" xfId="0" applyFont="1" applyBorder="1" applyAlignment="1">
      <alignment horizontal="right" vertical="center" wrapText="1"/>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0" fillId="0" borderId="52" xfId="0" applyNumberFormat="1" applyFont="1" applyBorder="1" applyAlignment="1">
      <alignment horizontal="center" vertical="center"/>
    </xf>
    <xf numFmtId="4" fontId="0" fillId="0" borderId="16" xfId="0" applyNumberFormat="1" applyFont="1" applyFill="1" applyBorder="1" applyAlignment="1">
      <alignment horizontal="left" vertical="center"/>
    </xf>
    <xf numFmtId="44" fontId="0" fillId="0" borderId="16" xfId="0" applyNumberFormat="1" applyFont="1" applyBorder="1" applyAlignment="1">
      <alignment horizontal="center"/>
    </xf>
    <xf numFmtId="0" fontId="0" fillId="0" borderId="53" xfId="0" applyNumberFormat="1" applyFont="1" applyBorder="1" applyAlignment="1">
      <alignment horizontal="center" vertical="center"/>
    </xf>
    <xf numFmtId="0" fontId="0" fillId="0" borderId="42" xfId="0" applyNumberFormat="1" applyFont="1" applyBorder="1" applyAlignment="1">
      <alignment horizontal="center" vertical="center"/>
    </xf>
    <xf numFmtId="4" fontId="10" fillId="0" borderId="0" xfId="0" applyNumberFormat="1" applyFont="1" applyBorder="1" applyAlignment="1">
      <alignment horizontal="center"/>
    </xf>
    <xf numFmtId="4" fontId="10" fillId="0" borderId="27" xfId="0" applyNumberFormat="1" applyFont="1" applyBorder="1" applyAlignment="1">
      <alignment horizontal="center"/>
    </xf>
    <xf numFmtId="4" fontId="10" fillId="0" borderId="13" xfId="0" applyNumberFormat="1" applyFont="1" applyBorder="1" applyAlignment="1">
      <alignment horizontal="center"/>
    </xf>
    <xf numFmtId="4" fontId="10" fillId="0" borderId="26" xfId="0" applyNumberFormat="1" applyFont="1" applyBorder="1" applyAlignment="1">
      <alignment horizontal="center"/>
    </xf>
    <xf numFmtId="2" fontId="0" fillId="0" borderId="0" xfId="0" applyNumberFormat="1" applyBorder="1" applyAlignment="1">
      <alignment horizontal="center"/>
    </xf>
    <xf numFmtId="2" fontId="0" fillId="0" borderId="27" xfId="0" applyNumberFormat="1" applyBorder="1" applyAlignment="1">
      <alignment horizontal="center"/>
    </xf>
    <xf numFmtId="2" fontId="0" fillId="0" borderId="33" xfId="0" applyNumberFormat="1" applyFont="1" applyBorder="1" applyAlignment="1">
      <alignment horizontal="center"/>
    </xf>
    <xf numFmtId="2" fontId="0" fillId="0" borderId="33" xfId="0" applyNumberFormat="1" applyBorder="1" applyAlignment="1">
      <alignment horizontal="center"/>
    </xf>
    <xf numFmtId="2" fontId="0" fillId="0" borderId="38" xfId="0" applyNumberFormat="1" applyBorder="1" applyAlignment="1">
      <alignment horizontal="center"/>
    </xf>
    <xf numFmtId="2" fontId="1" fillId="0" borderId="0" xfId="0" applyNumberFormat="1" applyFont="1" applyBorder="1" applyAlignment="1">
      <alignment horizontal="center"/>
    </xf>
    <xf numFmtId="2" fontId="1" fillId="0" borderId="27" xfId="0" applyNumberFormat="1" applyFont="1" applyBorder="1" applyAlignment="1">
      <alignment horizontal="center"/>
    </xf>
    <xf numFmtId="0" fontId="0" fillId="0" borderId="41"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2" xfId="0" applyNumberFormat="1" applyFont="1" applyBorder="1" applyAlignment="1">
      <alignment horizontal="center" vertical="center"/>
    </xf>
    <xf numFmtId="4" fontId="0" fillId="0" borderId="54" xfId="0" applyNumberFormat="1" applyFont="1" applyBorder="1" applyAlignment="1">
      <alignment horizontal="right"/>
    </xf>
    <xf numFmtId="0" fontId="0" fillId="0" borderId="55" xfId="0" applyFont="1" applyBorder="1" applyAlignment="1">
      <alignment horizontal="right"/>
    </xf>
    <xf numFmtId="4" fontId="0" fillId="0" borderId="25" xfId="0" applyNumberFormat="1" applyFont="1" applyBorder="1" applyAlignment="1">
      <alignment horizontal="center"/>
    </xf>
    <xf numFmtId="4" fontId="0" fillId="0" borderId="56" xfId="0" applyNumberFormat="1" applyFont="1" applyBorder="1" applyAlignment="1">
      <alignment horizontal="center"/>
    </xf>
    <xf numFmtId="4" fontId="0" fillId="0" borderId="57" xfId="0" applyNumberFormat="1" applyFont="1" applyBorder="1" applyAlignment="1">
      <alignment horizontal="right"/>
    </xf>
    <xf numFmtId="4" fontId="0" fillId="0" borderId="58" xfId="0" applyNumberFormat="1" applyFont="1" applyBorder="1" applyAlignment="1">
      <alignment horizontal="right"/>
    </xf>
    <xf numFmtId="4" fontId="0" fillId="0" borderId="15" xfId="0" applyNumberFormat="1" applyFont="1" applyFill="1" applyBorder="1" applyAlignment="1">
      <alignment horizontal="left" vertical="center" wrapText="1"/>
    </xf>
    <xf numFmtId="4" fontId="0" fillId="0" borderId="14" xfId="0" applyNumberFormat="1" applyFont="1" applyFill="1" applyBorder="1" applyAlignment="1">
      <alignment horizontal="left" vertical="center" wrapText="1"/>
    </xf>
    <xf numFmtId="0" fontId="7" fillId="0" borderId="48" xfId="0" applyNumberFormat="1" applyFont="1" applyBorder="1" applyAlignment="1">
      <alignment horizontal="center" vertical="center"/>
    </xf>
    <xf numFmtId="0" fontId="7" fillId="0" borderId="49" xfId="0" applyNumberFormat="1" applyFont="1" applyBorder="1" applyAlignment="1">
      <alignment horizontal="center" vertical="center"/>
    </xf>
    <xf numFmtId="0" fontId="7" fillId="0" borderId="50" xfId="0" applyNumberFormat="1" applyFont="1" applyBorder="1" applyAlignment="1">
      <alignment horizontal="center" vertical="center"/>
    </xf>
    <xf numFmtId="0" fontId="8" fillId="0" borderId="28" xfId="0" applyNumberFormat="1" applyFont="1" applyBorder="1" applyAlignment="1">
      <alignment horizontal="left" vertical="center"/>
    </xf>
    <xf numFmtId="0" fontId="0" fillId="0" borderId="0" xfId="0" applyBorder="1" applyAlignment="1">
      <alignment horizontal="left"/>
    </xf>
    <xf numFmtId="0" fontId="0" fillId="0" borderId="27" xfId="0" applyBorder="1" applyAlignment="1">
      <alignment horizontal="left"/>
    </xf>
    <xf numFmtId="0" fontId="7" fillId="0" borderId="28"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27" xfId="0" applyNumberFormat="1" applyFont="1" applyBorder="1" applyAlignment="1">
      <alignment horizontal="left" vertical="center"/>
    </xf>
    <xf numFmtId="0" fontId="8" fillId="0" borderId="32"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8" fillId="0" borderId="38" xfId="0" applyNumberFormat="1" applyFont="1" applyBorder="1" applyAlignment="1">
      <alignment horizontal="center" vertical="center"/>
    </xf>
    <xf numFmtId="4" fontId="0" fillId="0" borderId="42" xfId="0" applyNumberFormat="1" applyFont="1" applyFill="1" applyBorder="1" applyAlignment="1">
      <alignment horizontal="center" vertical="center"/>
    </xf>
    <xf numFmtId="4" fontId="0" fillId="0" borderId="52" xfId="0" applyNumberFormat="1" applyFont="1" applyFill="1" applyBorder="1" applyAlignment="1">
      <alignment horizontal="center" vertical="center"/>
    </xf>
    <xf numFmtId="4" fontId="0" fillId="0" borderId="53" xfId="0" applyNumberFormat="1" applyFont="1" applyFill="1" applyBorder="1" applyAlignment="1">
      <alignment horizontal="center" vertical="center"/>
    </xf>
    <xf numFmtId="4" fontId="0" fillId="0" borderId="14" xfId="0" applyNumberFormat="1" applyFont="1" applyFill="1" applyBorder="1" applyAlignment="1">
      <alignment horizontal="center" vertical="center"/>
    </xf>
    <xf numFmtId="4" fontId="0" fillId="0" borderId="16" xfId="0" applyNumberFormat="1" applyFont="1" applyFill="1" applyBorder="1" applyAlignment="1">
      <alignment horizontal="center" vertical="center"/>
    </xf>
    <xf numFmtId="4" fontId="0" fillId="0" borderId="15" xfId="0" applyNumberFormat="1" applyFont="1" applyFill="1" applyBorder="1" applyAlignment="1">
      <alignment horizontal="center" vertical="center"/>
    </xf>
    <xf numFmtId="4" fontId="0" fillId="0" borderId="59" xfId="0" applyNumberFormat="1" applyFont="1" applyFill="1" applyBorder="1" applyAlignment="1">
      <alignment horizontal="center" vertical="center"/>
    </xf>
    <xf numFmtId="4" fontId="0" fillId="0" borderId="60" xfId="0" applyNumberFormat="1" applyFont="1" applyFill="1" applyBorder="1" applyAlignment="1">
      <alignment horizontal="center" vertical="center"/>
    </xf>
    <xf numFmtId="4" fontId="0" fillId="0" borderId="61" xfId="0" applyNumberFormat="1" applyFont="1" applyBorder="1" applyAlignment="1">
      <alignment horizontal="center" vertical="center"/>
    </xf>
    <xf numFmtId="4" fontId="0" fillId="0" borderId="49" xfId="0" applyNumberFormat="1" applyFont="1" applyBorder="1" applyAlignment="1">
      <alignment horizontal="center" vertical="center"/>
    </xf>
    <xf numFmtId="4" fontId="0" fillId="0" borderId="59" xfId="0" applyNumberFormat="1" applyFont="1" applyBorder="1" applyAlignment="1">
      <alignment horizontal="center" vertical="center"/>
    </xf>
    <xf numFmtId="4" fontId="0" fillId="0" borderId="13" xfId="0" applyNumberFormat="1" applyFont="1" applyBorder="1" applyAlignment="1">
      <alignment horizontal="center" vertical="center"/>
    </xf>
    <xf numFmtId="4" fontId="0" fillId="0" borderId="27" xfId="0" applyNumberFormat="1" applyFont="1" applyBorder="1" applyAlignment="1">
      <alignment horizontal="center" vertical="center" wrapText="1"/>
    </xf>
    <xf numFmtId="4" fontId="0" fillId="0" borderId="62" xfId="0" applyNumberFormat="1" applyFont="1" applyBorder="1" applyAlignment="1">
      <alignment horizontal="center" vertical="center" wrapText="1"/>
    </xf>
  </cellXfs>
  <cellStyles count="4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Neutra" xfId="47"/>
    <cellStyle name="Nota" xfId="48"/>
    <cellStyle name="Saída" xfId="49"/>
    <cellStyle name="Texto de Aviso" xfId="50"/>
    <cellStyle name="Texto Explicativo" xfId="51"/>
    <cellStyle name="Título" xfId="52"/>
    <cellStyle name="Título 1" xfId="53"/>
    <cellStyle name="Título 2" xfId="54"/>
    <cellStyle name="Título 3" xfId="55"/>
    <cellStyle name="Título 4" xfId="56"/>
    <cellStyle name="Total"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2</xdr:col>
      <xdr:colOff>28575</xdr:colOff>
      <xdr:row>5</xdr:row>
      <xdr:rowOff>66675</xdr:rowOff>
    </xdr:to>
    <xdr:pic>
      <xdr:nvPicPr>
        <xdr:cNvPr id="1" name="Picture 2"/>
        <xdr:cNvPicPr preferRelativeResize="1">
          <a:picLocks noChangeAspect="1"/>
        </xdr:cNvPicPr>
      </xdr:nvPicPr>
      <xdr:blipFill>
        <a:blip r:embed="rId1"/>
        <a:stretch>
          <a:fillRect/>
        </a:stretch>
      </xdr:blipFill>
      <xdr:spPr>
        <a:xfrm>
          <a:off x="114300" y="142875"/>
          <a:ext cx="15240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1038225</xdr:colOff>
      <xdr:row>0</xdr:row>
      <xdr:rowOff>104775</xdr:rowOff>
    </xdr:from>
    <xdr:to>
      <xdr:col>6</xdr:col>
      <xdr:colOff>1000125</xdr:colOff>
      <xdr:row>2</xdr:row>
      <xdr:rowOff>295275</xdr:rowOff>
    </xdr:to>
    <xdr:pic>
      <xdr:nvPicPr>
        <xdr:cNvPr id="1" name="Picture 2"/>
        <xdr:cNvPicPr preferRelativeResize="1">
          <a:picLocks noChangeAspect="1"/>
        </xdr:cNvPicPr>
      </xdr:nvPicPr>
      <xdr:blipFill>
        <a:blip r:embed="rId1"/>
        <a:stretch>
          <a:fillRect/>
        </a:stretch>
      </xdr:blipFill>
      <xdr:spPr>
        <a:xfrm>
          <a:off x="7239000" y="104775"/>
          <a:ext cx="10191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93"/>
  <sheetViews>
    <sheetView view="pageBreakPreview" zoomScale="70" zoomScaleSheetLayoutView="70" workbookViewId="0" topLeftCell="A217">
      <selection activeCell="H18" sqref="H18"/>
    </sheetView>
  </sheetViews>
  <sheetFormatPr defaultColWidth="11.421875" defaultRowHeight="12.75"/>
  <cols>
    <col min="1" max="1" width="10.8515625" style="26" customWidth="1"/>
    <col min="2" max="2" width="13.28125" style="0" bestFit="1" customWidth="1"/>
    <col min="3" max="3" width="18.7109375" style="26" customWidth="1"/>
    <col min="4" max="4" width="148.421875" style="1" customWidth="1"/>
    <col min="5" max="5" width="7.00390625" style="0" customWidth="1"/>
    <col min="6" max="6" width="14.00390625" style="2" customWidth="1"/>
    <col min="7" max="7" width="13.8515625" style="3" customWidth="1"/>
    <col min="8" max="8" width="20.28125" style="3" bestFit="1" customWidth="1"/>
    <col min="9" max="9" width="12.7109375" style="29" bestFit="1" customWidth="1"/>
    <col min="10" max="10" width="11.28125" style="10" bestFit="1" customWidth="1"/>
    <col min="11" max="11" width="12.7109375" style="0" bestFit="1" customWidth="1"/>
    <col min="12" max="12" width="23.28125" style="0" customWidth="1"/>
  </cols>
  <sheetData>
    <row r="1" spans="1:10" ht="18.75" customHeight="1">
      <c r="A1" s="238" t="s">
        <v>7</v>
      </c>
      <c r="B1" s="239"/>
      <c r="C1" s="239"/>
      <c r="D1" s="239"/>
      <c r="E1" s="239"/>
      <c r="F1" s="239"/>
      <c r="G1" s="239"/>
      <c r="H1" s="240"/>
      <c r="J1" s="5"/>
    </row>
    <row r="2" spans="1:10" ht="18.75" customHeight="1" thickBot="1">
      <c r="A2" s="247" t="s">
        <v>561</v>
      </c>
      <c r="B2" s="248"/>
      <c r="C2" s="248"/>
      <c r="D2" s="248"/>
      <c r="E2" s="248"/>
      <c r="F2" s="248"/>
      <c r="G2" s="248"/>
      <c r="H2" s="249"/>
      <c r="J2" s="5"/>
    </row>
    <row r="3" spans="1:10" ht="18.75" customHeight="1" thickBot="1">
      <c r="A3" s="247" t="s">
        <v>75</v>
      </c>
      <c r="B3" s="248"/>
      <c r="C3" s="248"/>
      <c r="D3" s="248"/>
      <c r="E3" s="248"/>
      <c r="F3" s="248"/>
      <c r="G3" s="241" t="s">
        <v>555</v>
      </c>
      <c r="H3" s="242"/>
      <c r="J3" s="5"/>
    </row>
    <row r="4" spans="1:10" ht="18.75" customHeight="1" thickBot="1">
      <c r="A4" s="247" t="s">
        <v>35</v>
      </c>
      <c r="B4" s="248"/>
      <c r="C4" s="248"/>
      <c r="D4" s="248"/>
      <c r="E4" s="248"/>
      <c r="F4" s="248"/>
      <c r="G4" s="241" t="s">
        <v>551</v>
      </c>
      <c r="H4" s="242"/>
      <c r="J4" s="5"/>
    </row>
    <row r="5" spans="1:10" ht="15" customHeight="1">
      <c r="A5" s="252" t="s">
        <v>36</v>
      </c>
      <c r="B5" s="253"/>
      <c r="C5" s="253"/>
      <c r="D5" s="253"/>
      <c r="E5" s="253"/>
      <c r="F5" s="250" t="s">
        <v>557</v>
      </c>
      <c r="G5" s="245" t="s">
        <v>365</v>
      </c>
      <c r="H5" s="246"/>
      <c r="J5" s="5"/>
    </row>
    <row r="6" spans="1:10" ht="14.25" customHeight="1" thickBot="1">
      <c r="A6" s="254"/>
      <c r="B6" s="255"/>
      <c r="C6" s="255"/>
      <c r="D6" s="255"/>
      <c r="E6" s="255"/>
      <c r="F6" s="251"/>
      <c r="G6" s="243" t="s">
        <v>366</v>
      </c>
      <c r="H6" s="244"/>
      <c r="J6" s="5"/>
    </row>
    <row r="7" spans="1:10" ht="33" customHeight="1" thickBot="1">
      <c r="A7" s="11" t="s">
        <v>0</v>
      </c>
      <c r="B7" s="264" t="s">
        <v>107</v>
      </c>
      <c r="C7" s="265"/>
      <c r="D7" s="80" t="s">
        <v>3</v>
      </c>
      <c r="E7" s="79" t="s">
        <v>11</v>
      </c>
      <c r="F7" s="56" t="s">
        <v>9</v>
      </c>
      <c r="G7" s="81" t="s">
        <v>10</v>
      </c>
      <c r="H7" s="82" t="s">
        <v>1</v>
      </c>
      <c r="J7" s="117">
        <v>1.309</v>
      </c>
    </row>
    <row r="8" spans="1:12" s="12" customFormat="1" ht="29.25" customHeight="1" thickBot="1">
      <c r="A8" s="172" t="s">
        <v>13</v>
      </c>
      <c r="B8" s="126"/>
      <c r="C8" s="126"/>
      <c r="D8" s="127" t="s">
        <v>17</v>
      </c>
      <c r="E8" s="128"/>
      <c r="F8" s="129"/>
      <c r="G8" s="130"/>
      <c r="H8" s="131"/>
      <c r="I8" s="30"/>
      <c r="J8" s="101"/>
      <c r="L8" s="72">
        <v>1.4298708808</v>
      </c>
    </row>
    <row r="9" spans="1:12" s="60" customFormat="1" ht="32.25" customHeight="1">
      <c r="A9" s="173" t="s">
        <v>14</v>
      </c>
      <c r="B9" s="132" t="s">
        <v>16</v>
      </c>
      <c r="C9" s="174" t="s">
        <v>108</v>
      </c>
      <c r="D9" s="133" t="s">
        <v>212</v>
      </c>
      <c r="E9" s="134" t="s">
        <v>18</v>
      </c>
      <c r="F9" s="135">
        <v>8</v>
      </c>
      <c r="G9" s="136">
        <v>186.19</v>
      </c>
      <c r="H9" s="137">
        <f>F9*G9</f>
        <v>1489.52</v>
      </c>
      <c r="I9" s="59"/>
      <c r="J9" s="102"/>
      <c r="L9"/>
    </row>
    <row r="10" spans="1:12" s="74" customFormat="1" ht="57" customHeight="1">
      <c r="A10" s="173" t="s">
        <v>97</v>
      </c>
      <c r="B10" s="138" t="s">
        <v>16</v>
      </c>
      <c r="C10" s="175" t="s">
        <v>368</v>
      </c>
      <c r="D10" s="139" t="s">
        <v>367</v>
      </c>
      <c r="E10" s="134" t="s">
        <v>142</v>
      </c>
      <c r="F10" s="135">
        <v>82.54</v>
      </c>
      <c r="G10" s="136">
        <v>142.31</v>
      </c>
      <c r="H10" s="137">
        <f>F10*G10</f>
        <v>11746.2674</v>
      </c>
      <c r="I10" s="73"/>
      <c r="J10" s="103"/>
      <c r="L10" s="75"/>
    </row>
    <row r="11" spans="1:12" s="12" customFormat="1" ht="15">
      <c r="A11" s="119"/>
      <c r="B11" s="13"/>
      <c r="C11" s="13"/>
      <c r="D11" s="16" t="s">
        <v>15</v>
      </c>
      <c r="E11" s="13"/>
      <c r="F11" s="14"/>
      <c r="G11" s="15"/>
      <c r="H11" s="17">
        <f>SUM(H9:H10)</f>
        <v>13235.787400000001</v>
      </c>
      <c r="I11" s="30"/>
      <c r="J11" s="104"/>
      <c r="L11"/>
    </row>
    <row r="12" spans="1:12" s="12" customFormat="1" ht="15.75" thickBot="1">
      <c r="A12" s="176"/>
      <c r="B12" s="121"/>
      <c r="C12" s="121"/>
      <c r="D12" s="122"/>
      <c r="E12" s="121"/>
      <c r="F12" s="123"/>
      <c r="G12" s="124"/>
      <c r="H12" s="125"/>
      <c r="I12" s="30"/>
      <c r="J12" s="104"/>
      <c r="L12"/>
    </row>
    <row r="13" spans="1:12" s="12" customFormat="1" ht="24.75" customHeight="1" thickBot="1">
      <c r="A13" s="172" t="s">
        <v>4</v>
      </c>
      <c r="B13" s="126"/>
      <c r="C13" s="126"/>
      <c r="D13" s="127" t="s">
        <v>404</v>
      </c>
      <c r="E13" s="128"/>
      <c r="F13" s="129"/>
      <c r="G13" s="130"/>
      <c r="H13" s="131"/>
      <c r="I13" s="30"/>
      <c r="J13" s="57"/>
      <c r="L13"/>
    </row>
    <row r="14" spans="1:10" s="12" customFormat="1" ht="30.75" customHeight="1">
      <c r="A14" s="173" t="s">
        <v>8</v>
      </c>
      <c r="B14" s="132" t="s">
        <v>16</v>
      </c>
      <c r="C14" s="174" t="s">
        <v>406</v>
      </c>
      <c r="D14" s="133" t="s">
        <v>405</v>
      </c>
      <c r="E14" s="134" t="s">
        <v>18</v>
      </c>
      <c r="F14" s="135">
        <v>82.3</v>
      </c>
      <c r="G14" s="136">
        <v>2.95</v>
      </c>
      <c r="H14" s="137">
        <f>F14*G14</f>
        <v>242.785</v>
      </c>
      <c r="I14" s="30"/>
      <c r="J14" s="101"/>
    </row>
    <row r="15" spans="1:10" s="74" customFormat="1" ht="20.25" customHeight="1">
      <c r="A15" s="119"/>
      <c r="B15" s="13"/>
      <c r="C15" s="13"/>
      <c r="D15" s="16" t="s">
        <v>128</v>
      </c>
      <c r="E15" s="13"/>
      <c r="F15" s="14"/>
      <c r="G15" s="15"/>
      <c r="H15" s="17">
        <f>SUM(H14:H14)</f>
        <v>242.785</v>
      </c>
      <c r="I15" s="73"/>
      <c r="J15" s="109"/>
    </row>
    <row r="16" spans="1:10" s="74" customFormat="1" ht="24" customHeight="1" thickBot="1">
      <c r="A16" s="222"/>
      <c r="B16" s="223"/>
      <c r="C16" s="223"/>
      <c r="D16" s="223"/>
      <c r="E16" s="223"/>
      <c r="F16" s="223"/>
      <c r="G16" s="223"/>
      <c r="H16" s="224"/>
      <c r="I16" s="73"/>
      <c r="J16" s="109"/>
    </row>
    <row r="17" spans="1:10" s="93" customFormat="1" ht="24" customHeight="1" thickBot="1">
      <c r="A17" s="177" t="s">
        <v>5</v>
      </c>
      <c r="B17" s="166"/>
      <c r="C17" s="166"/>
      <c r="D17" s="167" t="s">
        <v>129</v>
      </c>
      <c r="E17" s="168"/>
      <c r="F17" s="169"/>
      <c r="G17" s="170"/>
      <c r="H17" s="171"/>
      <c r="I17" s="92"/>
      <c r="J17" s="105"/>
    </row>
    <row r="18" spans="1:10" s="93" customFormat="1" ht="69.75" customHeight="1">
      <c r="A18" s="178" t="s">
        <v>407</v>
      </c>
      <c r="B18" s="138" t="s">
        <v>16</v>
      </c>
      <c r="C18" s="143" t="s">
        <v>370</v>
      </c>
      <c r="D18" s="139" t="s">
        <v>369</v>
      </c>
      <c r="E18" s="134" t="s">
        <v>43</v>
      </c>
      <c r="F18" s="135">
        <v>2</v>
      </c>
      <c r="G18" s="136">
        <v>813.48</v>
      </c>
      <c r="H18" s="137">
        <f aca="true" t="shared" si="0" ref="H18:H25">G18*F18</f>
        <v>1626.96</v>
      </c>
      <c r="I18" s="92"/>
      <c r="J18" s="105"/>
    </row>
    <row r="19" spans="1:10" s="74" customFormat="1" ht="105">
      <c r="A19" s="178" t="s">
        <v>408</v>
      </c>
      <c r="B19" s="138" t="s">
        <v>16</v>
      </c>
      <c r="C19" s="143" t="s">
        <v>371</v>
      </c>
      <c r="D19" s="139" t="s">
        <v>372</v>
      </c>
      <c r="E19" s="134" t="s">
        <v>43</v>
      </c>
      <c r="F19" s="135">
        <v>21</v>
      </c>
      <c r="G19" s="136">
        <v>830.78</v>
      </c>
      <c r="H19" s="141">
        <f t="shared" si="0"/>
        <v>17446.38</v>
      </c>
      <c r="I19" s="73"/>
      <c r="J19" s="109"/>
    </row>
    <row r="20" spans="1:10" s="74" customFormat="1" ht="53.25" customHeight="1">
      <c r="A20" s="178" t="s">
        <v>409</v>
      </c>
      <c r="B20" s="138" t="s">
        <v>16</v>
      </c>
      <c r="C20" s="143" t="s">
        <v>374</v>
      </c>
      <c r="D20" s="139" t="s">
        <v>373</v>
      </c>
      <c r="E20" s="134" t="s">
        <v>43</v>
      </c>
      <c r="F20" s="135">
        <v>1</v>
      </c>
      <c r="G20" s="136">
        <v>864.73</v>
      </c>
      <c r="H20" s="141">
        <f t="shared" si="0"/>
        <v>864.73</v>
      </c>
      <c r="I20" s="73"/>
      <c r="J20" s="109"/>
    </row>
    <row r="21" spans="1:10" s="12" customFormat="1" ht="61.5" customHeight="1">
      <c r="A21" s="178" t="s">
        <v>410</v>
      </c>
      <c r="B21" s="142" t="s">
        <v>16</v>
      </c>
      <c r="C21" s="143" t="s">
        <v>374</v>
      </c>
      <c r="D21" s="139" t="s">
        <v>373</v>
      </c>
      <c r="E21" s="134" t="s">
        <v>43</v>
      </c>
      <c r="F21" s="135">
        <v>4</v>
      </c>
      <c r="G21" s="136">
        <v>864.73</v>
      </c>
      <c r="H21" s="141">
        <f>G21*F21</f>
        <v>3458.92</v>
      </c>
      <c r="I21" s="30"/>
      <c r="J21" s="104"/>
    </row>
    <row r="22" spans="1:10" s="12" customFormat="1" ht="66" customHeight="1">
      <c r="A22" s="178" t="s">
        <v>411</v>
      </c>
      <c r="B22" s="138" t="s">
        <v>16</v>
      </c>
      <c r="C22" s="143" t="s">
        <v>317</v>
      </c>
      <c r="D22" s="139" t="s">
        <v>314</v>
      </c>
      <c r="E22" s="134" t="s">
        <v>43</v>
      </c>
      <c r="F22" s="135">
        <v>3</v>
      </c>
      <c r="G22" s="136">
        <v>1622.36</v>
      </c>
      <c r="H22" s="141">
        <f t="shared" si="0"/>
        <v>4867.08</v>
      </c>
      <c r="I22" s="30"/>
      <c r="J22" s="57"/>
    </row>
    <row r="23" spans="1:12" s="12" customFormat="1" ht="89.25" customHeight="1">
      <c r="A23" s="178" t="s">
        <v>412</v>
      </c>
      <c r="B23" s="142" t="s">
        <v>16</v>
      </c>
      <c r="C23" s="143" t="s">
        <v>318</v>
      </c>
      <c r="D23" s="139" t="s">
        <v>130</v>
      </c>
      <c r="E23" s="134" t="s">
        <v>43</v>
      </c>
      <c r="F23" s="135">
        <v>7</v>
      </c>
      <c r="G23" s="136">
        <v>1721.62</v>
      </c>
      <c r="H23" s="141">
        <f t="shared" si="0"/>
        <v>12051.34</v>
      </c>
      <c r="I23" s="30"/>
      <c r="J23" s="101"/>
      <c r="L23"/>
    </row>
    <row r="24" spans="1:10" s="74" customFormat="1" ht="66.75" customHeight="1">
      <c r="A24" s="178" t="s">
        <v>413</v>
      </c>
      <c r="B24" s="143" t="s">
        <v>319</v>
      </c>
      <c r="C24" s="143" t="s">
        <v>85</v>
      </c>
      <c r="D24" s="139" t="s">
        <v>313</v>
      </c>
      <c r="E24" s="134" t="s">
        <v>43</v>
      </c>
      <c r="F24" s="135">
        <v>2</v>
      </c>
      <c r="G24" s="136">
        <v>1789.14</v>
      </c>
      <c r="H24" s="141">
        <f t="shared" si="0"/>
        <v>3578.28</v>
      </c>
      <c r="I24" s="73"/>
      <c r="J24" s="109"/>
    </row>
    <row r="25" spans="1:10" s="93" customFormat="1" ht="54.75" customHeight="1">
      <c r="A25" s="178" t="s">
        <v>414</v>
      </c>
      <c r="B25" s="143" t="s">
        <v>319</v>
      </c>
      <c r="C25" s="143" t="s">
        <v>86</v>
      </c>
      <c r="D25" s="139" t="s">
        <v>131</v>
      </c>
      <c r="E25" s="134" t="s">
        <v>43</v>
      </c>
      <c r="F25" s="135">
        <v>1</v>
      </c>
      <c r="G25" s="136">
        <v>2208.7</v>
      </c>
      <c r="H25" s="141">
        <f t="shared" si="0"/>
        <v>2208.7</v>
      </c>
      <c r="I25" s="92"/>
      <c r="J25" s="105"/>
    </row>
    <row r="26" spans="1:10" s="74" customFormat="1" ht="28.5" customHeight="1">
      <c r="A26" s="119"/>
      <c r="B26" s="13"/>
      <c r="C26" s="13"/>
      <c r="D26" s="16" t="s">
        <v>6</v>
      </c>
      <c r="E26" s="13"/>
      <c r="F26" s="14"/>
      <c r="G26" s="15"/>
      <c r="H26" s="17">
        <f>SUM(H18:H25)</f>
        <v>46102.39</v>
      </c>
      <c r="I26" s="73">
        <v>1402.95</v>
      </c>
      <c r="J26" s="109">
        <f>I26*$J$7</f>
        <v>1836.46155</v>
      </c>
    </row>
    <row r="27" spans="1:10" s="93" customFormat="1" ht="15.75" customHeight="1" thickBot="1">
      <c r="A27" s="222"/>
      <c r="B27" s="223"/>
      <c r="C27" s="223"/>
      <c r="D27" s="223"/>
      <c r="E27" s="223"/>
      <c r="F27" s="223"/>
      <c r="G27" s="223"/>
      <c r="H27" s="224"/>
      <c r="I27" s="92"/>
      <c r="J27" s="105"/>
    </row>
    <row r="28" spans="1:10" s="74" customFormat="1" ht="15.75" thickBot="1">
      <c r="A28" s="177" t="s">
        <v>20</v>
      </c>
      <c r="B28" s="166"/>
      <c r="C28" s="166"/>
      <c r="D28" s="167" t="s">
        <v>22</v>
      </c>
      <c r="E28" s="168"/>
      <c r="F28" s="169"/>
      <c r="G28" s="170"/>
      <c r="H28" s="171"/>
      <c r="I28" s="73"/>
      <c r="J28" s="109"/>
    </row>
    <row r="29" spans="1:10" s="60" customFormat="1" ht="30.75" customHeight="1">
      <c r="A29" s="178" t="s">
        <v>415</v>
      </c>
      <c r="B29" s="132" t="s">
        <v>16</v>
      </c>
      <c r="C29" s="147" t="s">
        <v>109</v>
      </c>
      <c r="D29" s="139" t="s">
        <v>361</v>
      </c>
      <c r="E29" s="134" t="s">
        <v>18</v>
      </c>
      <c r="F29" s="135">
        <v>109.19</v>
      </c>
      <c r="G29" s="136">
        <v>103.61</v>
      </c>
      <c r="H29" s="137">
        <f aca="true" t="shared" si="1" ref="H29:H37">G29*F29</f>
        <v>11313.1759</v>
      </c>
      <c r="I29" s="59">
        <v>427.32</v>
      </c>
      <c r="J29" s="107">
        <f>I29*$J$7</f>
        <v>559.3618799999999</v>
      </c>
    </row>
    <row r="30" spans="1:10" s="12" customFormat="1" ht="30" customHeight="1">
      <c r="A30" s="178" t="s">
        <v>416</v>
      </c>
      <c r="B30" s="143" t="s">
        <v>111</v>
      </c>
      <c r="C30" s="218" t="s">
        <v>549</v>
      </c>
      <c r="D30" s="219" t="s">
        <v>550</v>
      </c>
      <c r="E30" s="134" t="s">
        <v>24</v>
      </c>
      <c r="F30" s="135">
        <v>12.7</v>
      </c>
      <c r="G30" s="136">
        <v>315.32</v>
      </c>
      <c r="H30" s="141">
        <f t="shared" si="1"/>
        <v>4004.564</v>
      </c>
      <c r="I30" s="30"/>
      <c r="J30" s="106"/>
    </row>
    <row r="31" spans="1:10" s="60" customFormat="1" ht="41.25" customHeight="1">
      <c r="A31" s="178" t="s">
        <v>417</v>
      </c>
      <c r="B31" s="143" t="s">
        <v>346</v>
      </c>
      <c r="C31" s="143" t="s">
        <v>396</v>
      </c>
      <c r="D31" s="145" t="s">
        <v>397</v>
      </c>
      <c r="E31" s="134" t="s">
        <v>132</v>
      </c>
      <c r="F31" s="135">
        <v>7.66</v>
      </c>
      <c r="G31" s="136">
        <v>955.45</v>
      </c>
      <c r="H31" s="141">
        <f t="shared" si="1"/>
        <v>7318.747</v>
      </c>
      <c r="I31" s="59">
        <v>729.91</v>
      </c>
      <c r="J31" s="107">
        <f>I31*$J$7</f>
        <v>955.4521899999999</v>
      </c>
    </row>
    <row r="32" spans="1:10" s="93" customFormat="1" ht="39" customHeight="1">
      <c r="A32" s="178" t="s">
        <v>418</v>
      </c>
      <c r="B32" s="132" t="s">
        <v>16</v>
      </c>
      <c r="C32" s="147" t="s">
        <v>216</v>
      </c>
      <c r="D32" s="145" t="s">
        <v>215</v>
      </c>
      <c r="E32" s="134" t="s">
        <v>132</v>
      </c>
      <c r="F32" s="135">
        <v>4.8</v>
      </c>
      <c r="G32" s="136">
        <v>420.22</v>
      </c>
      <c r="H32" s="141">
        <f>G32*F32</f>
        <v>2017.056</v>
      </c>
      <c r="I32" s="59">
        <v>514.82</v>
      </c>
      <c r="J32" s="107">
        <f>I32*$J$7</f>
        <v>673.8993800000001</v>
      </c>
    </row>
    <row r="33" spans="1:10" s="93" customFormat="1" ht="45" customHeight="1">
      <c r="A33" s="178" t="s">
        <v>419</v>
      </c>
      <c r="B33" s="132" t="s">
        <v>16</v>
      </c>
      <c r="C33" s="147" t="s">
        <v>110</v>
      </c>
      <c r="D33" s="145" t="s">
        <v>362</v>
      </c>
      <c r="E33" s="134" t="s">
        <v>18</v>
      </c>
      <c r="F33" s="135">
        <v>47.6</v>
      </c>
      <c r="G33" s="136">
        <v>411.09</v>
      </c>
      <c r="H33" s="141">
        <f t="shared" si="1"/>
        <v>19567.884</v>
      </c>
      <c r="I33" s="92"/>
      <c r="J33" s="105"/>
    </row>
    <row r="34" spans="1:10" s="12" customFormat="1" ht="38.25" customHeight="1">
      <c r="A34" s="178" t="s">
        <v>420</v>
      </c>
      <c r="B34" s="146" t="s">
        <v>388</v>
      </c>
      <c r="C34" s="147" t="s">
        <v>389</v>
      </c>
      <c r="D34" s="145" t="s">
        <v>390</v>
      </c>
      <c r="E34" s="134" t="s">
        <v>18</v>
      </c>
      <c r="F34" s="135">
        <v>0.72</v>
      </c>
      <c r="G34" s="136">
        <v>559.36</v>
      </c>
      <c r="H34" s="141">
        <f t="shared" si="1"/>
        <v>402.7392</v>
      </c>
      <c r="I34" s="30">
        <v>427.32</v>
      </c>
      <c r="J34" s="107">
        <f>I34*$J$7</f>
        <v>559.3618799999999</v>
      </c>
    </row>
    <row r="35" spans="1:10" s="12" customFormat="1" ht="28.5" customHeight="1">
      <c r="A35" s="178" t="s">
        <v>421</v>
      </c>
      <c r="B35" s="143" t="s">
        <v>16</v>
      </c>
      <c r="C35" s="143" t="s">
        <v>76</v>
      </c>
      <c r="D35" s="145" t="s">
        <v>134</v>
      </c>
      <c r="E35" s="134" t="s">
        <v>18</v>
      </c>
      <c r="F35" s="135">
        <v>67.46</v>
      </c>
      <c r="G35" s="136">
        <v>443.45</v>
      </c>
      <c r="H35" s="141">
        <f t="shared" si="1"/>
        <v>29915.136999999995</v>
      </c>
      <c r="I35" s="30"/>
      <c r="J35" s="57"/>
    </row>
    <row r="36" spans="1:10" s="12" customFormat="1" ht="37.5" customHeight="1">
      <c r="A36" s="178" t="s">
        <v>422</v>
      </c>
      <c r="B36" s="143" t="s">
        <v>16</v>
      </c>
      <c r="C36" s="143" t="s">
        <v>307</v>
      </c>
      <c r="D36" s="145" t="s">
        <v>133</v>
      </c>
      <c r="E36" s="134" t="s">
        <v>18</v>
      </c>
      <c r="F36" s="135">
        <v>14.15</v>
      </c>
      <c r="G36" s="136">
        <v>716.26</v>
      </c>
      <c r="H36" s="141">
        <f>G36*F36</f>
        <v>10135.079</v>
      </c>
      <c r="I36" s="30"/>
      <c r="J36" s="101"/>
    </row>
    <row r="37" spans="1:10" s="74" customFormat="1" ht="33" customHeight="1">
      <c r="A37" s="178" t="s">
        <v>423</v>
      </c>
      <c r="B37" s="143" t="s">
        <v>346</v>
      </c>
      <c r="C37" s="143" t="s">
        <v>393</v>
      </c>
      <c r="D37" s="145" t="s">
        <v>320</v>
      </c>
      <c r="E37" s="134" t="s">
        <v>18</v>
      </c>
      <c r="F37" s="135">
        <v>19.49</v>
      </c>
      <c r="G37" s="136">
        <v>673.9</v>
      </c>
      <c r="H37" s="141">
        <f t="shared" si="1"/>
        <v>13134.310999999998</v>
      </c>
      <c r="I37" s="73">
        <v>514.82</v>
      </c>
      <c r="J37" s="107">
        <f>I37*$J$7</f>
        <v>673.8993800000001</v>
      </c>
    </row>
    <row r="38" spans="1:10" s="74" customFormat="1" ht="24.75" customHeight="1">
      <c r="A38" s="178" t="s">
        <v>424</v>
      </c>
      <c r="B38" s="143" t="s">
        <v>319</v>
      </c>
      <c r="C38" s="143" t="s">
        <v>88</v>
      </c>
      <c r="D38" s="145" t="s">
        <v>100</v>
      </c>
      <c r="E38" s="134" t="s">
        <v>18</v>
      </c>
      <c r="F38" s="135">
        <v>37.32</v>
      </c>
      <c r="G38" s="136">
        <v>32.3</v>
      </c>
      <c r="H38" s="141">
        <f>G38*F38</f>
        <v>1205.436</v>
      </c>
      <c r="I38" s="73"/>
      <c r="J38" s="109"/>
    </row>
    <row r="39" spans="1:10" s="60" customFormat="1" ht="15">
      <c r="A39" s="119"/>
      <c r="B39" s="13"/>
      <c r="C39" s="13"/>
      <c r="D39" s="16" t="s">
        <v>21</v>
      </c>
      <c r="E39" s="13"/>
      <c r="F39" s="14"/>
      <c r="G39" s="15"/>
      <c r="H39" s="17">
        <f>SUM(H29:H38)</f>
        <v>99014.12909999999</v>
      </c>
      <c r="I39" s="59"/>
      <c r="J39" s="107"/>
    </row>
    <row r="40" spans="1:10" s="12" customFormat="1" ht="15" customHeight="1" thickBot="1">
      <c r="A40" s="222"/>
      <c r="B40" s="223"/>
      <c r="C40" s="223"/>
      <c r="D40" s="223"/>
      <c r="E40" s="223"/>
      <c r="F40" s="223"/>
      <c r="G40" s="223"/>
      <c r="H40" s="224"/>
      <c r="I40" s="30"/>
      <c r="J40" s="104"/>
    </row>
    <row r="41" spans="1:10" s="12" customFormat="1" ht="24" customHeight="1" thickBot="1">
      <c r="A41" s="177" t="s">
        <v>25</v>
      </c>
      <c r="B41" s="166"/>
      <c r="C41" s="166"/>
      <c r="D41" s="167" t="s">
        <v>23</v>
      </c>
      <c r="E41" s="168"/>
      <c r="F41" s="169"/>
      <c r="G41" s="170"/>
      <c r="H41" s="171"/>
      <c r="I41" s="30"/>
      <c r="J41" s="57"/>
    </row>
    <row r="42" spans="1:10" s="12" customFormat="1" ht="21.75" customHeight="1">
      <c r="A42" s="178" t="s">
        <v>26</v>
      </c>
      <c r="B42" s="147" t="s">
        <v>16</v>
      </c>
      <c r="C42" s="147" t="s">
        <v>77</v>
      </c>
      <c r="D42" s="139" t="s">
        <v>135</v>
      </c>
      <c r="E42" s="134" t="s">
        <v>18</v>
      </c>
      <c r="F42" s="135">
        <v>88.7</v>
      </c>
      <c r="G42" s="136">
        <v>107.34</v>
      </c>
      <c r="H42" s="137">
        <f>G42*F42</f>
        <v>9521.058</v>
      </c>
      <c r="I42" s="30"/>
      <c r="J42" s="101"/>
    </row>
    <row r="43" spans="1:10" s="60" customFormat="1" ht="27" customHeight="1">
      <c r="A43" s="178" t="s">
        <v>440</v>
      </c>
      <c r="B43" s="143" t="s">
        <v>346</v>
      </c>
      <c r="C43" s="143" t="s">
        <v>321</v>
      </c>
      <c r="D43" s="145" t="s">
        <v>322</v>
      </c>
      <c r="E43" s="134" t="s">
        <v>18</v>
      </c>
      <c r="F43" s="135">
        <v>93.09</v>
      </c>
      <c r="G43" s="136">
        <v>293.48</v>
      </c>
      <c r="H43" s="141">
        <f>G43*F43</f>
        <v>27320.053200000002</v>
      </c>
      <c r="I43" s="59">
        <v>224.2</v>
      </c>
      <c r="J43" s="109">
        <f>I43*$J$7</f>
        <v>293.47779999999995</v>
      </c>
    </row>
    <row r="44" spans="1:10" s="12" customFormat="1" ht="33" customHeight="1">
      <c r="A44" s="178" t="s">
        <v>441</v>
      </c>
      <c r="B44" s="143" t="s">
        <v>16</v>
      </c>
      <c r="C44" s="143" t="s">
        <v>78</v>
      </c>
      <c r="D44" s="145" t="s">
        <v>98</v>
      </c>
      <c r="E44" s="134" t="s">
        <v>18</v>
      </c>
      <c r="F44" s="135">
        <v>4.86</v>
      </c>
      <c r="G44" s="136">
        <v>459.66</v>
      </c>
      <c r="H44" s="141">
        <f>G44*F44</f>
        <v>2233.9476000000004</v>
      </c>
      <c r="I44" s="30"/>
      <c r="J44" s="104"/>
    </row>
    <row r="45" spans="1:10" s="12" customFormat="1" ht="24" customHeight="1">
      <c r="A45" s="119"/>
      <c r="B45" s="148"/>
      <c r="C45" s="148"/>
      <c r="D45" s="149" t="s">
        <v>176</v>
      </c>
      <c r="E45" s="148"/>
      <c r="F45" s="150"/>
      <c r="G45" s="151"/>
      <c r="H45" s="152">
        <f>SUM(H42:H44)</f>
        <v>39075.0588</v>
      </c>
      <c r="I45" s="30"/>
      <c r="J45" s="57"/>
    </row>
    <row r="46" spans="1:10" s="12" customFormat="1" ht="15">
      <c r="A46" s="176"/>
      <c r="B46" s="153"/>
      <c r="C46" s="153"/>
      <c r="D46" s="154"/>
      <c r="E46" s="153"/>
      <c r="F46" s="155"/>
      <c r="G46" s="156"/>
      <c r="H46" s="157"/>
      <c r="I46" s="30"/>
      <c r="J46" s="57"/>
    </row>
    <row r="47" spans="1:10" s="12" customFormat="1" ht="24.75" customHeight="1">
      <c r="A47" s="206" t="s">
        <v>27</v>
      </c>
      <c r="B47" s="207"/>
      <c r="C47" s="207"/>
      <c r="D47" s="208" t="s">
        <v>425</v>
      </c>
      <c r="E47" s="209"/>
      <c r="F47" s="210"/>
      <c r="G47" s="211"/>
      <c r="H47" s="212"/>
      <c r="I47" s="30"/>
      <c r="J47" s="101"/>
    </row>
    <row r="48" spans="1:12" s="74" customFormat="1" ht="42" customHeight="1">
      <c r="A48" s="178" t="s">
        <v>442</v>
      </c>
      <c r="B48" s="132" t="s">
        <v>16</v>
      </c>
      <c r="C48" s="147" t="s">
        <v>427</v>
      </c>
      <c r="D48" s="139" t="s">
        <v>426</v>
      </c>
      <c r="E48" s="134" t="s">
        <v>18</v>
      </c>
      <c r="F48" s="135">
        <v>435.9</v>
      </c>
      <c r="G48" s="136">
        <v>87.66</v>
      </c>
      <c r="H48" s="137">
        <f>G48*F48</f>
        <v>38210.994</v>
      </c>
      <c r="I48" s="73"/>
      <c r="J48" s="109"/>
      <c r="L48" s="74">
        <v>0.3</v>
      </c>
    </row>
    <row r="49" spans="1:10" s="74" customFormat="1" ht="33.75" customHeight="1">
      <c r="A49" s="178" t="s">
        <v>443</v>
      </c>
      <c r="B49" s="132" t="s">
        <v>16</v>
      </c>
      <c r="C49" s="143" t="s">
        <v>429</v>
      </c>
      <c r="D49" s="144" t="s">
        <v>428</v>
      </c>
      <c r="E49" s="134" t="s">
        <v>24</v>
      </c>
      <c r="F49" s="135">
        <v>435.9</v>
      </c>
      <c r="G49" s="136">
        <v>44.43</v>
      </c>
      <c r="H49" s="141">
        <f>G49*F49</f>
        <v>19367.037</v>
      </c>
      <c r="I49" s="73"/>
      <c r="J49" s="109"/>
    </row>
    <row r="50" spans="1:10" s="74" customFormat="1" ht="30">
      <c r="A50" s="178" t="s">
        <v>444</v>
      </c>
      <c r="B50" s="132" t="s">
        <v>16</v>
      </c>
      <c r="C50" s="147" t="s">
        <v>431</v>
      </c>
      <c r="D50" s="180" t="s">
        <v>430</v>
      </c>
      <c r="E50" s="134" t="s">
        <v>18</v>
      </c>
      <c r="F50" s="135">
        <v>137.94</v>
      </c>
      <c r="G50" s="136">
        <v>30.62</v>
      </c>
      <c r="H50" s="137">
        <f>G50*F50</f>
        <v>4223.7228000000005</v>
      </c>
      <c r="I50" s="73"/>
      <c r="J50" s="109"/>
    </row>
    <row r="51" spans="1:10" s="60" customFormat="1" ht="29.25" customHeight="1">
      <c r="A51" s="119"/>
      <c r="B51" s="13"/>
      <c r="C51" s="13"/>
      <c r="D51" s="16" t="s">
        <v>28</v>
      </c>
      <c r="E51" s="13"/>
      <c r="F51" s="14"/>
      <c r="G51" s="15"/>
      <c r="H51" s="17">
        <f>SUM(H48:H50)</f>
        <v>61801.753800000006</v>
      </c>
      <c r="I51" s="59"/>
      <c r="J51" s="102"/>
    </row>
    <row r="52" spans="1:12" s="74" customFormat="1" ht="12.75" customHeight="1" thickBot="1">
      <c r="A52" s="222"/>
      <c r="B52" s="223"/>
      <c r="C52" s="223"/>
      <c r="D52" s="223"/>
      <c r="E52" s="223"/>
      <c r="F52" s="223"/>
      <c r="G52" s="223"/>
      <c r="H52" s="224"/>
      <c r="I52" s="118">
        <v>9.88</v>
      </c>
      <c r="J52" s="109">
        <f>I52*$J$7</f>
        <v>12.932920000000001</v>
      </c>
      <c r="K52" s="111"/>
      <c r="L52" s="74">
        <v>0.3</v>
      </c>
    </row>
    <row r="53" spans="1:11" s="74" customFormat="1" ht="30" customHeight="1" thickBot="1">
      <c r="A53" s="177" t="s">
        <v>31</v>
      </c>
      <c r="B53" s="166"/>
      <c r="C53" s="166"/>
      <c r="D53" s="167" t="s">
        <v>29</v>
      </c>
      <c r="E53" s="168"/>
      <c r="F53" s="169"/>
      <c r="G53" s="170"/>
      <c r="H53" s="171"/>
      <c r="I53" s="118">
        <v>10.31</v>
      </c>
      <c r="J53" s="109">
        <f>I53*$J$7</f>
        <v>13.49579</v>
      </c>
      <c r="K53" s="111"/>
    </row>
    <row r="54" spans="1:11" s="74" customFormat="1" ht="30.75" customHeight="1">
      <c r="A54" s="179" t="s">
        <v>445</v>
      </c>
      <c r="B54" s="61" t="s">
        <v>16</v>
      </c>
      <c r="C54" s="61">
        <v>100203</v>
      </c>
      <c r="D54" s="27" t="s">
        <v>30</v>
      </c>
      <c r="E54" s="28" t="s">
        <v>18</v>
      </c>
      <c r="F54" s="21">
        <v>50.95</v>
      </c>
      <c r="G54" s="63">
        <v>41.4</v>
      </c>
      <c r="H54" s="83">
        <f>G54*F54</f>
        <v>2109.33</v>
      </c>
      <c r="I54" s="118">
        <v>37.37</v>
      </c>
      <c r="J54" s="109">
        <f>I54*$J$7</f>
        <v>48.91732999999999</v>
      </c>
      <c r="K54" s="111"/>
    </row>
    <row r="55" spans="1:11" s="74" customFormat="1" ht="22.5" customHeight="1">
      <c r="A55" s="119"/>
      <c r="B55" s="13"/>
      <c r="C55" s="13"/>
      <c r="D55" s="16" t="s">
        <v>177</v>
      </c>
      <c r="E55" s="13"/>
      <c r="F55" s="14"/>
      <c r="G55" s="15"/>
      <c r="H55" s="17">
        <f>SUM(H54:H54)</f>
        <v>2109.33</v>
      </c>
      <c r="I55" s="120">
        <v>65.07</v>
      </c>
      <c r="J55" s="107">
        <f>I55*$J$7</f>
        <v>85.17662999999999</v>
      </c>
      <c r="K55" s="111"/>
    </row>
    <row r="56" spans="1:11" s="74" customFormat="1" ht="22.5" customHeight="1" thickBot="1">
      <c r="A56" s="176"/>
      <c r="B56" s="121"/>
      <c r="C56" s="121"/>
      <c r="D56" s="122"/>
      <c r="E56" s="121"/>
      <c r="F56" s="123"/>
      <c r="G56" s="124"/>
      <c r="H56" s="125"/>
      <c r="I56" s="120"/>
      <c r="J56" s="107"/>
      <c r="K56" s="111"/>
    </row>
    <row r="57" spans="1:11" s="74" customFormat="1" ht="22.5" customHeight="1" thickBot="1">
      <c r="A57" s="172" t="s">
        <v>32</v>
      </c>
      <c r="B57" s="126"/>
      <c r="C57" s="126"/>
      <c r="D57" s="127" t="s">
        <v>432</v>
      </c>
      <c r="E57" s="128"/>
      <c r="F57" s="129"/>
      <c r="G57" s="130"/>
      <c r="H57" s="131"/>
      <c r="I57" s="120"/>
      <c r="J57" s="107"/>
      <c r="K57" s="111"/>
    </row>
    <row r="58" spans="1:11" s="74" customFormat="1" ht="34.5" customHeight="1">
      <c r="A58" s="179" t="s">
        <v>446</v>
      </c>
      <c r="B58" s="61" t="s">
        <v>16</v>
      </c>
      <c r="C58" s="61" t="s">
        <v>434</v>
      </c>
      <c r="D58" s="213" t="s">
        <v>433</v>
      </c>
      <c r="E58" s="28" t="s">
        <v>18</v>
      </c>
      <c r="F58" s="21">
        <v>52.3</v>
      </c>
      <c r="G58" s="63">
        <v>10.77</v>
      </c>
      <c r="H58" s="83">
        <f>G58*F58</f>
        <v>563.271</v>
      </c>
      <c r="I58" s="120"/>
      <c r="J58" s="107"/>
      <c r="K58" s="111"/>
    </row>
    <row r="59" spans="1:11" s="74" customFormat="1" ht="39.75" customHeight="1">
      <c r="A59" s="179" t="s">
        <v>447</v>
      </c>
      <c r="B59" s="61" t="s">
        <v>16</v>
      </c>
      <c r="C59" s="61" t="s">
        <v>435</v>
      </c>
      <c r="D59" s="27" t="s">
        <v>436</v>
      </c>
      <c r="E59" s="28" t="s">
        <v>18</v>
      </c>
      <c r="F59" s="21">
        <v>52.3</v>
      </c>
      <c r="G59" s="63">
        <v>19.36</v>
      </c>
      <c r="H59" s="83">
        <f>G59*F59</f>
        <v>1012.5279999999999</v>
      </c>
      <c r="I59" s="120"/>
      <c r="J59" s="107"/>
      <c r="K59" s="111"/>
    </row>
    <row r="60" spans="1:11" s="74" customFormat="1" ht="22.5" customHeight="1">
      <c r="A60" s="119"/>
      <c r="B60" s="13"/>
      <c r="C60" s="13"/>
      <c r="D60" s="16" t="s">
        <v>178</v>
      </c>
      <c r="E60" s="13"/>
      <c r="F60" s="14"/>
      <c r="G60" s="15"/>
      <c r="H60" s="17">
        <f>SUM(H58:H59)</f>
        <v>1575.799</v>
      </c>
      <c r="I60" s="120"/>
      <c r="J60" s="107"/>
      <c r="K60" s="111"/>
    </row>
    <row r="61" spans="1:11" s="74" customFormat="1" ht="22.5" customHeight="1" thickBot="1">
      <c r="A61" s="176"/>
      <c r="B61" s="121"/>
      <c r="C61" s="121"/>
      <c r="D61" s="122"/>
      <c r="E61" s="121"/>
      <c r="F61" s="123"/>
      <c r="G61" s="124"/>
      <c r="H61" s="125"/>
      <c r="I61" s="120"/>
      <c r="J61" s="107"/>
      <c r="K61" s="111"/>
    </row>
    <row r="62" spans="1:11" s="74" customFormat="1" ht="22.5" customHeight="1" thickBot="1">
      <c r="A62" s="172" t="s">
        <v>33</v>
      </c>
      <c r="B62" s="126"/>
      <c r="C62" s="126"/>
      <c r="D62" s="127" t="s">
        <v>437</v>
      </c>
      <c r="E62" s="128"/>
      <c r="F62" s="129"/>
      <c r="G62" s="130"/>
      <c r="H62" s="131"/>
      <c r="I62" s="120"/>
      <c r="J62" s="107"/>
      <c r="K62" s="111"/>
    </row>
    <row r="63" spans="1:11" s="60" customFormat="1" ht="22.5" customHeight="1">
      <c r="A63" s="178" t="s">
        <v>448</v>
      </c>
      <c r="B63" s="147" t="s">
        <v>16</v>
      </c>
      <c r="C63" s="147" t="s">
        <v>439</v>
      </c>
      <c r="D63" s="180" t="s">
        <v>438</v>
      </c>
      <c r="E63" s="134" t="s">
        <v>18</v>
      </c>
      <c r="F63" s="135">
        <v>62.08</v>
      </c>
      <c r="G63" s="136">
        <v>34.73</v>
      </c>
      <c r="H63" s="137">
        <f>G63*F63</f>
        <v>2156.0384</v>
      </c>
      <c r="I63" s="120"/>
      <c r="J63" s="107"/>
      <c r="K63" s="140"/>
    </row>
    <row r="64" spans="1:11" s="74" customFormat="1" ht="22.5" customHeight="1">
      <c r="A64" s="119"/>
      <c r="B64" s="13"/>
      <c r="C64" s="13"/>
      <c r="D64" s="16" t="s">
        <v>34</v>
      </c>
      <c r="E64" s="13"/>
      <c r="F64" s="14"/>
      <c r="G64" s="15"/>
      <c r="H64" s="17">
        <f>SUM(H63:H63)</f>
        <v>2156.0384</v>
      </c>
      <c r="I64" s="120"/>
      <c r="J64" s="107"/>
      <c r="K64" s="111"/>
    </row>
    <row r="65" spans="1:12" s="74" customFormat="1" ht="21" customHeight="1" thickBot="1">
      <c r="A65" s="222"/>
      <c r="B65" s="223"/>
      <c r="C65" s="223"/>
      <c r="D65" s="223"/>
      <c r="E65" s="223"/>
      <c r="F65" s="223"/>
      <c r="G65" s="223"/>
      <c r="H65" s="224"/>
      <c r="I65" s="118">
        <v>131.37</v>
      </c>
      <c r="J65" s="109">
        <f>I65*$J$7</f>
        <v>171.96332999999998</v>
      </c>
      <c r="K65" s="111"/>
      <c r="L65" s="74">
        <v>0.3</v>
      </c>
    </row>
    <row r="66" spans="1:11" s="74" customFormat="1" ht="27" customHeight="1" thickBot="1">
      <c r="A66" s="177">
        <v>10</v>
      </c>
      <c r="B66" s="166"/>
      <c r="C66" s="166"/>
      <c r="D66" s="167" t="s">
        <v>136</v>
      </c>
      <c r="E66" s="168"/>
      <c r="F66" s="169"/>
      <c r="G66" s="170"/>
      <c r="H66" s="171"/>
      <c r="I66" s="118">
        <v>28.02</v>
      </c>
      <c r="J66" s="109">
        <f>I66*$J$7</f>
        <v>36.67818</v>
      </c>
      <c r="K66" s="111"/>
    </row>
    <row r="67" spans="1:10" s="60" customFormat="1" ht="53.25" customHeight="1">
      <c r="A67" s="178" t="s">
        <v>37</v>
      </c>
      <c r="B67" s="147" t="s">
        <v>16</v>
      </c>
      <c r="C67" s="147" t="s">
        <v>375</v>
      </c>
      <c r="D67" s="139" t="s">
        <v>217</v>
      </c>
      <c r="E67" s="134" t="s">
        <v>137</v>
      </c>
      <c r="F67" s="135">
        <v>1</v>
      </c>
      <c r="G67" s="136">
        <v>144.64</v>
      </c>
      <c r="H67" s="137">
        <f aca="true" t="shared" si="2" ref="H67:H73">G67*F67</f>
        <v>144.64</v>
      </c>
      <c r="I67" s="59"/>
      <c r="J67" s="102"/>
    </row>
    <row r="68" spans="1:10" s="74" customFormat="1" ht="59.25" customHeight="1">
      <c r="A68" s="178" t="s">
        <v>101</v>
      </c>
      <c r="B68" s="147" t="s">
        <v>16</v>
      </c>
      <c r="C68" s="147" t="s">
        <v>218</v>
      </c>
      <c r="D68" s="139" t="s">
        <v>376</v>
      </c>
      <c r="E68" s="134" t="s">
        <v>137</v>
      </c>
      <c r="F68" s="135">
        <v>1</v>
      </c>
      <c r="G68" s="136">
        <v>217.78</v>
      </c>
      <c r="H68" s="137">
        <f t="shared" si="2"/>
        <v>217.78</v>
      </c>
      <c r="I68" s="73"/>
      <c r="J68" s="109"/>
    </row>
    <row r="69" spans="1:10" s="74" customFormat="1" ht="37.5" customHeight="1">
      <c r="A69" s="178" t="s">
        <v>102</v>
      </c>
      <c r="B69" s="147" t="s">
        <v>16</v>
      </c>
      <c r="C69" s="147" t="s">
        <v>220</v>
      </c>
      <c r="D69" s="139" t="s">
        <v>139</v>
      </c>
      <c r="E69" s="134" t="s">
        <v>138</v>
      </c>
      <c r="F69" s="135">
        <v>27</v>
      </c>
      <c r="G69" s="136">
        <v>21.77</v>
      </c>
      <c r="H69" s="137">
        <f t="shared" si="2"/>
        <v>587.79</v>
      </c>
      <c r="I69" s="73"/>
      <c r="J69" s="109"/>
    </row>
    <row r="70" spans="1:12" s="74" customFormat="1" ht="41.25" customHeight="1">
      <c r="A70" s="178" t="s">
        <v>449</v>
      </c>
      <c r="B70" s="147" t="s">
        <v>346</v>
      </c>
      <c r="C70" s="143" t="s">
        <v>324</v>
      </c>
      <c r="D70" s="139" t="s">
        <v>323</v>
      </c>
      <c r="E70" s="134" t="s">
        <v>138</v>
      </c>
      <c r="F70" s="135">
        <v>9</v>
      </c>
      <c r="G70" s="136">
        <v>167.51</v>
      </c>
      <c r="H70" s="137">
        <f t="shared" si="2"/>
        <v>1507.59</v>
      </c>
      <c r="I70" s="73">
        <v>127.97</v>
      </c>
      <c r="J70" s="109">
        <f>I70*$J$7</f>
        <v>167.51273</v>
      </c>
      <c r="L70" s="74">
        <v>0.3</v>
      </c>
    </row>
    <row r="71" spans="1:10" s="74" customFormat="1" ht="42.75" customHeight="1">
      <c r="A71" s="178" t="s">
        <v>450</v>
      </c>
      <c r="B71" s="147" t="s">
        <v>16</v>
      </c>
      <c r="C71" s="147" t="s">
        <v>222</v>
      </c>
      <c r="D71" s="139" t="s">
        <v>140</v>
      </c>
      <c r="E71" s="134" t="s">
        <v>138</v>
      </c>
      <c r="F71" s="135">
        <v>1</v>
      </c>
      <c r="G71" s="136">
        <v>20.18</v>
      </c>
      <c r="H71" s="137">
        <f t="shared" si="2"/>
        <v>20.18</v>
      </c>
      <c r="I71" s="73"/>
      <c r="J71" s="109"/>
    </row>
    <row r="72" spans="1:10" s="74" customFormat="1" ht="30.75" customHeight="1">
      <c r="A72" s="178" t="s">
        <v>451</v>
      </c>
      <c r="B72" s="147" t="s">
        <v>16</v>
      </c>
      <c r="C72" s="143" t="s">
        <v>325</v>
      </c>
      <c r="D72" s="139" t="s">
        <v>377</v>
      </c>
      <c r="E72" s="134" t="s">
        <v>138</v>
      </c>
      <c r="F72" s="135">
        <v>18</v>
      </c>
      <c r="G72" s="136">
        <v>15.46</v>
      </c>
      <c r="H72" s="137">
        <f t="shared" si="2"/>
        <v>278.28000000000003</v>
      </c>
      <c r="I72" s="73"/>
      <c r="J72" s="109"/>
    </row>
    <row r="73" spans="1:10" s="74" customFormat="1" ht="38.25" customHeight="1">
      <c r="A73" s="178" t="s">
        <v>452</v>
      </c>
      <c r="B73" s="147" t="s">
        <v>16</v>
      </c>
      <c r="C73" s="143" t="s">
        <v>326</v>
      </c>
      <c r="D73" s="139" t="s">
        <v>378</v>
      </c>
      <c r="E73" s="134" t="s">
        <v>138</v>
      </c>
      <c r="F73" s="135">
        <v>3</v>
      </c>
      <c r="G73" s="136">
        <v>28.72</v>
      </c>
      <c r="H73" s="137">
        <f t="shared" si="2"/>
        <v>86.16</v>
      </c>
      <c r="I73" s="73"/>
      <c r="J73" s="109"/>
    </row>
    <row r="74" spans="1:12" s="74" customFormat="1" ht="22.5" customHeight="1">
      <c r="A74" s="119"/>
      <c r="B74" s="13"/>
      <c r="C74" s="13"/>
      <c r="D74" s="16" t="s">
        <v>40</v>
      </c>
      <c r="E74" s="13"/>
      <c r="F74" s="14"/>
      <c r="G74" s="15"/>
      <c r="H74" s="17">
        <f>SUM(H67:H73)</f>
        <v>2842.4199999999996</v>
      </c>
      <c r="I74" s="73"/>
      <c r="J74" s="109"/>
      <c r="L74" s="74">
        <v>0.3</v>
      </c>
    </row>
    <row r="75" spans="1:10" s="74" customFormat="1" ht="15" thickBot="1">
      <c r="A75" s="222"/>
      <c r="B75" s="223"/>
      <c r="C75" s="223"/>
      <c r="D75" s="223"/>
      <c r="E75" s="223"/>
      <c r="F75" s="223"/>
      <c r="G75" s="223"/>
      <c r="H75" s="224"/>
      <c r="I75" s="73"/>
      <c r="J75" s="109"/>
    </row>
    <row r="76" spans="1:10" s="74" customFormat="1" ht="30.75" customHeight="1" thickBot="1">
      <c r="A76" s="177" t="s">
        <v>38</v>
      </c>
      <c r="B76" s="166"/>
      <c r="C76" s="166"/>
      <c r="D76" s="167" t="s">
        <v>141</v>
      </c>
      <c r="E76" s="168"/>
      <c r="F76" s="169"/>
      <c r="G76" s="170"/>
      <c r="H76" s="171"/>
      <c r="I76" s="73"/>
      <c r="J76" s="109"/>
    </row>
    <row r="77" spans="1:10" s="74" customFormat="1" ht="18.75" customHeight="1">
      <c r="A77" s="181" t="s">
        <v>39</v>
      </c>
      <c r="B77" s="65"/>
      <c r="C77" s="65"/>
      <c r="D77" s="66" t="s">
        <v>172</v>
      </c>
      <c r="E77" s="67"/>
      <c r="F77" s="68"/>
      <c r="G77" s="69"/>
      <c r="H77" s="85"/>
      <c r="I77" s="59">
        <v>519.89</v>
      </c>
      <c r="J77" s="107">
        <f aca="true" t="shared" si="3" ref="J77:J83">I77*$J$7</f>
        <v>680.5360099999999</v>
      </c>
    </row>
    <row r="78" spans="1:10" s="74" customFormat="1" ht="42" customHeight="1">
      <c r="A78" s="178" t="s">
        <v>179</v>
      </c>
      <c r="B78" s="147" t="s">
        <v>346</v>
      </c>
      <c r="C78" s="143" t="s">
        <v>328</v>
      </c>
      <c r="D78" s="139" t="s">
        <v>332</v>
      </c>
      <c r="E78" s="134" t="s">
        <v>137</v>
      </c>
      <c r="F78" s="135">
        <v>209</v>
      </c>
      <c r="G78" s="136">
        <v>12.99</v>
      </c>
      <c r="H78" s="137">
        <f aca="true" t="shared" si="4" ref="H78:H95">G78*F78</f>
        <v>2714.91</v>
      </c>
      <c r="I78" s="73">
        <v>9.92</v>
      </c>
      <c r="J78" s="109">
        <f t="shared" si="3"/>
        <v>12.98528</v>
      </c>
    </row>
    <row r="79" spans="1:10" s="74" customFormat="1" ht="31.5" customHeight="1">
      <c r="A79" s="178" t="s">
        <v>180</v>
      </c>
      <c r="B79" s="147" t="s">
        <v>346</v>
      </c>
      <c r="C79" s="143" t="s">
        <v>329</v>
      </c>
      <c r="D79" s="139" t="s">
        <v>327</v>
      </c>
      <c r="E79" s="134" t="s">
        <v>137</v>
      </c>
      <c r="F79" s="135">
        <v>68</v>
      </c>
      <c r="G79" s="136">
        <v>13.52</v>
      </c>
      <c r="H79" s="137">
        <f t="shared" si="4"/>
        <v>919.36</v>
      </c>
      <c r="I79" s="73">
        <v>10.33</v>
      </c>
      <c r="J79" s="109">
        <f t="shared" si="3"/>
        <v>13.52197</v>
      </c>
    </row>
    <row r="80" spans="1:10" s="74" customFormat="1" ht="30">
      <c r="A80" s="178" t="s">
        <v>181</v>
      </c>
      <c r="B80" s="147" t="s">
        <v>346</v>
      </c>
      <c r="C80" s="143" t="s">
        <v>330</v>
      </c>
      <c r="D80" s="139" t="s">
        <v>331</v>
      </c>
      <c r="E80" s="134" t="s">
        <v>137</v>
      </c>
      <c r="F80" s="135">
        <v>4</v>
      </c>
      <c r="G80" s="136">
        <v>48.92</v>
      </c>
      <c r="H80" s="137">
        <f t="shared" si="4"/>
        <v>195.68</v>
      </c>
      <c r="I80" s="73">
        <v>37.37</v>
      </c>
      <c r="J80" s="109">
        <f t="shared" si="3"/>
        <v>48.91732999999999</v>
      </c>
    </row>
    <row r="81" spans="1:10" s="60" customFormat="1" ht="34.5" customHeight="1">
      <c r="A81" s="178" t="s">
        <v>182</v>
      </c>
      <c r="B81" s="158" t="s">
        <v>111</v>
      </c>
      <c r="C81" s="182" t="s">
        <v>336</v>
      </c>
      <c r="D81" s="159" t="s">
        <v>335</v>
      </c>
      <c r="E81" s="134" t="s">
        <v>137</v>
      </c>
      <c r="F81" s="135">
        <v>1</v>
      </c>
      <c r="G81" s="136">
        <v>85.19</v>
      </c>
      <c r="H81" s="137">
        <f t="shared" si="4"/>
        <v>85.19</v>
      </c>
      <c r="I81" s="59">
        <v>65.08</v>
      </c>
      <c r="J81" s="107">
        <f t="shared" si="3"/>
        <v>85.18972</v>
      </c>
    </row>
    <row r="82" spans="1:12" s="74" customFormat="1" ht="30">
      <c r="A82" s="178" t="s">
        <v>183</v>
      </c>
      <c r="B82" s="147" t="s">
        <v>346</v>
      </c>
      <c r="C82" s="143" t="s">
        <v>334</v>
      </c>
      <c r="D82" s="139" t="s">
        <v>333</v>
      </c>
      <c r="E82" s="134" t="s">
        <v>137</v>
      </c>
      <c r="F82" s="135">
        <v>3</v>
      </c>
      <c r="G82" s="136">
        <v>171.96</v>
      </c>
      <c r="H82" s="137">
        <f t="shared" si="4"/>
        <v>515.88</v>
      </c>
      <c r="I82" s="73">
        <v>131.37</v>
      </c>
      <c r="J82" s="107">
        <f t="shared" si="3"/>
        <v>171.96332999999998</v>
      </c>
      <c r="L82" s="74">
        <v>0.3</v>
      </c>
    </row>
    <row r="83" spans="1:10" s="74" customFormat="1" ht="30">
      <c r="A83" s="178" t="s">
        <v>453</v>
      </c>
      <c r="B83" s="143" t="s">
        <v>111</v>
      </c>
      <c r="C83" s="143" t="s">
        <v>338</v>
      </c>
      <c r="D83" s="139" t="s">
        <v>337</v>
      </c>
      <c r="E83" s="134" t="s">
        <v>138</v>
      </c>
      <c r="F83" s="135">
        <v>108</v>
      </c>
      <c r="G83" s="136">
        <v>39.51</v>
      </c>
      <c r="H83" s="137">
        <f t="shared" si="4"/>
        <v>4267.08</v>
      </c>
      <c r="I83" s="73">
        <v>30.18</v>
      </c>
      <c r="J83" s="107">
        <f t="shared" si="3"/>
        <v>39.50562</v>
      </c>
    </row>
    <row r="84" spans="1:10" s="74" customFormat="1" ht="22.5" customHeight="1">
      <c r="A84" s="183" t="s">
        <v>73</v>
      </c>
      <c r="B84" s="160"/>
      <c r="C84" s="160"/>
      <c r="D84" s="161" t="s">
        <v>173</v>
      </c>
      <c r="E84" s="162"/>
      <c r="F84" s="163"/>
      <c r="G84" s="164"/>
      <c r="H84" s="165"/>
      <c r="I84" s="73"/>
      <c r="J84" s="109"/>
    </row>
    <row r="85" spans="1:10" s="74" customFormat="1" ht="27" customHeight="1">
      <c r="A85" s="178" t="s">
        <v>184</v>
      </c>
      <c r="B85" s="147" t="s">
        <v>16</v>
      </c>
      <c r="C85" s="147" t="s">
        <v>228</v>
      </c>
      <c r="D85" s="139" t="s">
        <v>379</v>
      </c>
      <c r="E85" s="134" t="s">
        <v>137</v>
      </c>
      <c r="F85" s="135">
        <v>11</v>
      </c>
      <c r="G85" s="136">
        <v>19.78</v>
      </c>
      <c r="H85" s="137">
        <f t="shared" si="4"/>
        <v>217.58</v>
      </c>
      <c r="I85" s="73"/>
      <c r="J85" s="109"/>
    </row>
    <row r="86" spans="1:12" s="74" customFormat="1" ht="27" customHeight="1">
      <c r="A86" s="178" t="s">
        <v>185</v>
      </c>
      <c r="B86" s="147" t="s">
        <v>16</v>
      </c>
      <c r="C86" s="147" t="s">
        <v>229</v>
      </c>
      <c r="D86" s="139" t="s">
        <v>380</v>
      </c>
      <c r="E86" s="134" t="s">
        <v>137</v>
      </c>
      <c r="F86" s="135">
        <v>29</v>
      </c>
      <c r="G86" s="136">
        <v>19.78</v>
      </c>
      <c r="H86" s="137">
        <f t="shared" si="4"/>
        <v>573.62</v>
      </c>
      <c r="I86" s="73"/>
      <c r="J86" s="109"/>
      <c r="L86" s="74">
        <v>0.3</v>
      </c>
    </row>
    <row r="87" spans="1:10" s="74" customFormat="1" ht="42" customHeight="1">
      <c r="A87" s="178" t="s">
        <v>454</v>
      </c>
      <c r="B87" s="147" t="s">
        <v>16</v>
      </c>
      <c r="C87" s="147" t="s">
        <v>230</v>
      </c>
      <c r="D87" s="139" t="s">
        <v>381</v>
      </c>
      <c r="E87" s="134" t="s">
        <v>137</v>
      </c>
      <c r="F87" s="135">
        <v>1</v>
      </c>
      <c r="G87" s="136">
        <v>19.78</v>
      </c>
      <c r="H87" s="137">
        <f t="shared" si="4"/>
        <v>19.78</v>
      </c>
      <c r="I87" s="73"/>
      <c r="J87" s="109"/>
    </row>
    <row r="88" spans="1:10" s="74" customFormat="1" ht="45">
      <c r="A88" s="178" t="s">
        <v>455</v>
      </c>
      <c r="B88" s="147" t="s">
        <v>16</v>
      </c>
      <c r="C88" s="147" t="s">
        <v>231</v>
      </c>
      <c r="D88" s="139" t="s">
        <v>382</v>
      </c>
      <c r="E88" s="134" t="s">
        <v>137</v>
      </c>
      <c r="F88" s="135">
        <v>4</v>
      </c>
      <c r="G88" s="136">
        <v>52.39</v>
      </c>
      <c r="H88" s="137">
        <f t="shared" si="4"/>
        <v>209.56</v>
      </c>
      <c r="I88" s="73"/>
      <c r="J88" s="109"/>
    </row>
    <row r="89" spans="1:10" s="74" customFormat="1" ht="45">
      <c r="A89" s="178" t="s">
        <v>456</v>
      </c>
      <c r="B89" s="147" t="s">
        <v>16</v>
      </c>
      <c r="C89" s="147" t="s">
        <v>232</v>
      </c>
      <c r="D89" s="139" t="s">
        <v>383</v>
      </c>
      <c r="E89" s="134" t="s">
        <v>137</v>
      </c>
      <c r="F89" s="135">
        <v>2</v>
      </c>
      <c r="G89" s="136">
        <v>52.39</v>
      </c>
      <c r="H89" s="137">
        <f t="shared" si="4"/>
        <v>104.78</v>
      </c>
      <c r="I89" s="73"/>
      <c r="J89" s="109"/>
    </row>
    <row r="90" spans="1:10" s="74" customFormat="1" ht="36.75" customHeight="1">
      <c r="A90" s="178" t="s">
        <v>457</v>
      </c>
      <c r="B90" s="147" t="s">
        <v>16</v>
      </c>
      <c r="C90" s="147" t="s">
        <v>234</v>
      </c>
      <c r="D90" s="139" t="s">
        <v>384</v>
      </c>
      <c r="E90" s="134" t="s">
        <v>137</v>
      </c>
      <c r="F90" s="135">
        <v>9</v>
      </c>
      <c r="G90" s="136">
        <v>87.39</v>
      </c>
      <c r="H90" s="137">
        <f t="shared" si="4"/>
        <v>786.51</v>
      </c>
      <c r="I90" s="73"/>
      <c r="J90" s="109"/>
    </row>
    <row r="91" spans="1:10" s="74" customFormat="1" ht="45">
      <c r="A91" s="178" t="s">
        <v>458</v>
      </c>
      <c r="B91" s="147" t="s">
        <v>16</v>
      </c>
      <c r="C91" s="147" t="s">
        <v>233</v>
      </c>
      <c r="D91" s="139" t="s">
        <v>385</v>
      </c>
      <c r="E91" s="134" t="s">
        <v>137</v>
      </c>
      <c r="F91" s="135">
        <v>2</v>
      </c>
      <c r="G91" s="136">
        <v>97.98</v>
      </c>
      <c r="H91" s="137">
        <f t="shared" si="4"/>
        <v>195.96</v>
      </c>
      <c r="I91" s="73"/>
      <c r="J91" s="109"/>
    </row>
    <row r="92" spans="1:12" s="74" customFormat="1" ht="45">
      <c r="A92" s="178" t="s">
        <v>459</v>
      </c>
      <c r="B92" s="147" t="s">
        <v>16</v>
      </c>
      <c r="C92" s="147" t="s">
        <v>235</v>
      </c>
      <c r="D92" s="139" t="s">
        <v>386</v>
      </c>
      <c r="E92" s="134" t="s">
        <v>137</v>
      </c>
      <c r="F92" s="135">
        <v>2</v>
      </c>
      <c r="G92" s="136">
        <v>107.68</v>
      </c>
      <c r="H92" s="137">
        <f t="shared" si="4"/>
        <v>215.36</v>
      </c>
      <c r="I92" s="110"/>
      <c r="J92" s="112"/>
      <c r="K92" s="111"/>
      <c r="L92" s="74">
        <v>0.3</v>
      </c>
    </row>
    <row r="93" spans="1:10" s="74" customFormat="1" ht="45">
      <c r="A93" s="178" t="s">
        <v>460</v>
      </c>
      <c r="B93" s="147" t="s">
        <v>16</v>
      </c>
      <c r="C93" s="147" t="s">
        <v>236</v>
      </c>
      <c r="D93" s="139" t="s">
        <v>387</v>
      </c>
      <c r="E93" s="134" t="s">
        <v>137</v>
      </c>
      <c r="F93" s="135">
        <v>3</v>
      </c>
      <c r="G93" s="136">
        <v>123.9</v>
      </c>
      <c r="H93" s="137">
        <f t="shared" si="4"/>
        <v>371.70000000000005</v>
      </c>
      <c r="I93" s="73"/>
      <c r="J93" s="109"/>
    </row>
    <row r="94" spans="1:10" s="60" customFormat="1" ht="33" customHeight="1">
      <c r="A94" s="178" t="s">
        <v>461</v>
      </c>
      <c r="B94" s="147" t="s">
        <v>388</v>
      </c>
      <c r="C94" s="147" t="s">
        <v>392</v>
      </c>
      <c r="D94" s="139" t="s">
        <v>391</v>
      </c>
      <c r="E94" s="134" t="s">
        <v>137</v>
      </c>
      <c r="F94" s="135">
        <v>1</v>
      </c>
      <c r="G94" s="136">
        <v>680.54</v>
      </c>
      <c r="H94" s="137">
        <f t="shared" si="4"/>
        <v>680.54</v>
      </c>
      <c r="I94" s="59">
        <v>519.89</v>
      </c>
      <c r="J94" s="109">
        <f>I94*$J$7</f>
        <v>680.5360099999999</v>
      </c>
    </row>
    <row r="95" spans="1:10" s="74" customFormat="1" ht="45">
      <c r="A95" s="178" t="s">
        <v>462</v>
      </c>
      <c r="B95" s="147" t="s">
        <v>16</v>
      </c>
      <c r="C95" s="147" t="s">
        <v>237</v>
      </c>
      <c r="D95" s="139" t="s">
        <v>238</v>
      </c>
      <c r="E95" s="134" t="s">
        <v>137</v>
      </c>
      <c r="F95" s="135">
        <v>15</v>
      </c>
      <c r="G95" s="136">
        <v>187.36</v>
      </c>
      <c r="H95" s="137">
        <f t="shared" si="4"/>
        <v>2810.4</v>
      </c>
      <c r="I95" s="73"/>
      <c r="J95" s="109"/>
    </row>
    <row r="96" spans="1:10" s="74" customFormat="1" ht="26.25" customHeight="1">
      <c r="A96" s="178" t="s">
        <v>463</v>
      </c>
      <c r="B96" s="147" t="s">
        <v>16</v>
      </c>
      <c r="C96" s="147" t="s">
        <v>242</v>
      </c>
      <c r="D96" s="139" t="s">
        <v>240</v>
      </c>
      <c r="E96" s="134" t="s">
        <v>137</v>
      </c>
      <c r="F96" s="135">
        <v>3</v>
      </c>
      <c r="G96" s="136">
        <v>180.13</v>
      </c>
      <c r="H96" s="137">
        <f aca="true" t="shared" si="5" ref="H96:H116">G96*F96</f>
        <v>540.39</v>
      </c>
      <c r="I96" s="73"/>
      <c r="J96" s="109"/>
    </row>
    <row r="97" spans="1:12" s="74" customFormat="1" ht="30">
      <c r="A97" s="178" t="s">
        <v>464</v>
      </c>
      <c r="B97" s="147" t="s">
        <v>16</v>
      </c>
      <c r="C97" s="147" t="s">
        <v>241</v>
      </c>
      <c r="D97" s="139" t="s">
        <v>239</v>
      </c>
      <c r="E97" s="134" t="s">
        <v>137</v>
      </c>
      <c r="F97" s="135">
        <v>1</v>
      </c>
      <c r="G97" s="136">
        <v>103.96</v>
      </c>
      <c r="H97" s="137">
        <f t="shared" si="5"/>
        <v>103.96</v>
      </c>
      <c r="I97" s="118">
        <v>63.63</v>
      </c>
      <c r="J97" s="109">
        <f>I97*$J$7</f>
        <v>83.29167</v>
      </c>
      <c r="K97" s="111"/>
      <c r="L97" s="74">
        <v>0.3</v>
      </c>
    </row>
    <row r="98" spans="1:10" s="74" customFormat="1" ht="24" customHeight="1">
      <c r="A98" s="183" t="s">
        <v>186</v>
      </c>
      <c r="B98" s="160"/>
      <c r="C98" s="160"/>
      <c r="D98" s="161" t="s">
        <v>174</v>
      </c>
      <c r="E98" s="162"/>
      <c r="F98" s="163"/>
      <c r="G98" s="164"/>
      <c r="H98" s="165"/>
      <c r="I98" s="73"/>
      <c r="J98" s="109"/>
    </row>
    <row r="99" spans="1:10" s="74" customFormat="1" ht="41.25" customHeight="1">
      <c r="A99" s="178" t="s">
        <v>187</v>
      </c>
      <c r="B99" s="147" t="s">
        <v>16</v>
      </c>
      <c r="C99" s="147" t="s">
        <v>244</v>
      </c>
      <c r="D99" s="139" t="s">
        <v>243</v>
      </c>
      <c r="E99" s="134" t="s">
        <v>142</v>
      </c>
      <c r="F99" s="135">
        <v>3000</v>
      </c>
      <c r="G99" s="136">
        <v>5.04</v>
      </c>
      <c r="H99" s="137">
        <f t="shared" si="5"/>
        <v>15120</v>
      </c>
      <c r="I99" s="73"/>
      <c r="J99" s="109"/>
    </row>
    <row r="100" spans="1:10" s="60" customFormat="1" ht="28.5" customHeight="1">
      <c r="A100" s="178" t="s">
        <v>188</v>
      </c>
      <c r="B100" s="147" t="s">
        <v>16</v>
      </c>
      <c r="C100" s="147" t="s">
        <v>245</v>
      </c>
      <c r="D100" s="139" t="s">
        <v>246</v>
      </c>
      <c r="E100" s="134" t="s">
        <v>142</v>
      </c>
      <c r="F100" s="135">
        <v>100</v>
      </c>
      <c r="G100" s="136">
        <v>6.15</v>
      </c>
      <c r="H100" s="137">
        <f t="shared" si="5"/>
        <v>615</v>
      </c>
      <c r="I100" s="59"/>
      <c r="J100" s="102"/>
    </row>
    <row r="101" spans="1:10" s="74" customFormat="1" ht="30">
      <c r="A101" s="178" t="s">
        <v>189</v>
      </c>
      <c r="B101" s="147" t="s">
        <v>16</v>
      </c>
      <c r="C101" s="147" t="s">
        <v>249</v>
      </c>
      <c r="D101" s="139" t="s">
        <v>247</v>
      </c>
      <c r="E101" s="134" t="s">
        <v>142</v>
      </c>
      <c r="F101" s="135">
        <v>400</v>
      </c>
      <c r="G101" s="136">
        <v>7.15</v>
      </c>
      <c r="H101" s="137">
        <f t="shared" si="5"/>
        <v>2860</v>
      </c>
      <c r="I101" s="73"/>
      <c r="J101" s="109"/>
    </row>
    <row r="102" spans="1:10" s="12" customFormat="1" ht="38.25" customHeight="1">
      <c r="A102" s="178" t="s">
        <v>190</v>
      </c>
      <c r="B102" s="147" t="s">
        <v>16</v>
      </c>
      <c r="C102" s="147" t="s">
        <v>250</v>
      </c>
      <c r="D102" s="139" t="s">
        <v>248</v>
      </c>
      <c r="E102" s="134" t="s">
        <v>142</v>
      </c>
      <c r="F102" s="135">
        <v>300</v>
      </c>
      <c r="G102" s="136">
        <v>18.99</v>
      </c>
      <c r="H102" s="137">
        <f t="shared" si="5"/>
        <v>5696.999999999999</v>
      </c>
      <c r="I102" s="30"/>
      <c r="J102" s="104"/>
    </row>
    <row r="103" spans="1:10" s="12" customFormat="1" ht="33.75" customHeight="1">
      <c r="A103" s="178" t="s">
        <v>191</v>
      </c>
      <c r="B103" s="143" t="s">
        <v>16</v>
      </c>
      <c r="C103" s="143" t="s">
        <v>266</v>
      </c>
      <c r="D103" s="139" t="s">
        <v>265</v>
      </c>
      <c r="E103" s="134" t="s">
        <v>142</v>
      </c>
      <c r="F103" s="135">
        <v>400</v>
      </c>
      <c r="G103" s="136">
        <v>34.37</v>
      </c>
      <c r="H103" s="137">
        <f t="shared" si="5"/>
        <v>13747.999999999998</v>
      </c>
      <c r="I103" s="30"/>
      <c r="J103" s="57"/>
    </row>
    <row r="104" spans="1:10" s="12" customFormat="1" ht="39.75" customHeight="1">
      <c r="A104" s="178" t="s">
        <v>192</v>
      </c>
      <c r="B104" s="147" t="s">
        <v>16</v>
      </c>
      <c r="C104" s="147" t="s">
        <v>251</v>
      </c>
      <c r="D104" s="139" t="s">
        <v>252</v>
      </c>
      <c r="E104" s="134" t="s">
        <v>142</v>
      </c>
      <c r="F104" s="135">
        <v>150</v>
      </c>
      <c r="G104" s="136">
        <v>10.9</v>
      </c>
      <c r="H104" s="137">
        <f t="shared" si="5"/>
        <v>1635</v>
      </c>
      <c r="I104" s="30"/>
      <c r="J104" s="101"/>
    </row>
    <row r="105" spans="1:12" s="93" customFormat="1" ht="30">
      <c r="A105" s="178" t="s">
        <v>193</v>
      </c>
      <c r="B105" s="147" t="s">
        <v>16</v>
      </c>
      <c r="C105" s="147" t="s">
        <v>253</v>
      </c>
      <c r="D105" s="139" t="s">
        <v>255</v>
      </c>
      <c r="E105" s="134" t="s">
        <v>142</v>
      </c>
      <c r="F105" s="135">
        <v>180</v>
      </c>
      <c r="G105" s="136">
        <v>14.77</v>
      </c>
      <c r="H105" s="137">
        <f t="shared" si="5"/>
        <v>2658.6</v>
      </c>
      <c r="I105" s="59">
        <v>1558.55</v>
      </c>
      <c r="J105" s="107">
        <f>I105*$J$7</f>
        <v>2040.14195</v>
      </c>
      <c r="K105" s="71"/>
      <c r="L105" s="93">
        <v>0.3</v>
      </c>
    </row>
    <row r="106" spans="1:11" s="93" customFormat="1" ht="30">
      <c r="A106" s="178" t="s">
        <v>194</v>
      </c>
      <c r="B106" s="147" t="s">
        <v>16</v>
      </c>
      <c r="C106" s="147" t="s">
        <v>254</v>
      </c>
      <c r="D106" s="139" t="s">
        <v>256</v>
      </c>
      <c r="E106" s="134" t="s">
        <v>142</v>
      </c>
      <c r="F106" s="135">
        <v>200</v>
      </c>
      <c r="G106" s="136">
        <v>21</v>
      </c>
      <c r="H106" s="137">
        <f t="shared" si="5"/>
        <v>4200</v>
      </c>
      <c r="I106" s="59">
        <v>780.04</v>
      </c>
      <c r="J106" s="107">
        <f>I106*$J$7</f>
        <v>1021.0723599999999</v>
      </c>
      <c r="K106" s="71"/>
    </row>
    <row r="107" spans="1:11" s="93" customFormat="1" ht="30">
      <c r="A107" s="178" t="s">
        <v>465</v>
      </c>
      <c r="B107" s="147" t="s">
        <v>16</v>
      </c>
      <c r="C107" s="147" t="s">
        <v>258</v>
      </c>
      <c r="D107" s="139" t="s">
        <v>257</v>
      </c>
      <c r="E107" s="134" t="s">
        <v>142</v>
      </c>
      <c r="F107" s="135">
        <v>40</v>
      </c>
      <c r="G107" s="136">
        <v>40.57</v>
      </c>
      <c r="H107" s="137">
        <f t="shared" si="5"/>
        <v>1622.8</v>
      </c>
      <c r="I107" s="59">
        <v>373.12</v>
      </c>
      <c r="J107" s="107">
        <f>I107*$J$7</f>
        <v>488.41407999999996</v>
      </c>
      <c r="K107" s="71"/>
    </row>
    <row r="108" spans="1:11" s="93" customFormat="1" ht="30">
      <c r="A108" s="178" t="s">
        <v>466</v>
      </c>
      <c r="B108" s="147" t="s">
        <v>16</v>
      </c>
      <c r="C108" s="147" t="s">
        <v>260</v>
      </c>
      <c r="D108" s="139" t="s">
        <v>259</v>
      </c>
      <c r="E108" s="134" t="s">
        <v>142</v>
      </c>
      <c r="F108" s="135">
        <v>160</v>
      </c>
      <c r="G108" s="136">
        <v>65.2</v>
      </c>
      <c r="H108" s="137">
        <f t="shared" si="5"/>
        <v>10432</v>
      </c>
      <c r="I108" s="59">
        <v>409.43</v>
      </c>
      <c r="J108" s="107">
        <f>I108*$J$7</f>
        <v>535.94387</v>
      </c>
      <c r="K108" s="71"/>
    </row>
    <row r="109" spans="1:11" s="93" customFormat="1" ht="30">
      <c r="A109" s="178" t="s">
        <v>467</v>
      </c>
      <c r="B109" s="143" t="s">
        <v>339</v>
      </c>
      <c r="C109" s="143" t="s">
        <v>95</v>
      </c>
      <c r="D109" s="139" t="s">
        <v>143</v>
      </c>
      <c r="E109" s="134" t="s">
        <v>142</v>
      </c>
      <c r="F109" s="135">
        <v>1500</v>
      </c>
      <c r="G109" s="136">
        <v>6.58</v>
      </c>
      <c r="H109" s="137">
        <f t="shared" si="5"/>
        <v>9870</v>
      </c>
      <c r="I109" s="59">
        <v>373.12</v>
      </c>
      <c r="J109" s="107">
        <f>I109*$J$7</f>
        <v>488.41407999999996</v>
      </c>
      <c r="K109" s="71"/>
    </row>
    <row r="110" spans="1:10" s="12" customFormat="1" ht="32.25" customHeight="1">
      <c r="A110" s="178" t="s">
        <v>468</v>
      </c>
      <c r="B110" s="147" t="s">
        <v>16</v>
      </c>
      <c r="C110" s="147" t="s">
        <v>261</v>
      </c>
      <c r="D110" s="139" t="s">
        <v>144</v>
      </c>
      <c r="E110" s="134" t="s">
        <v>142</v>
      </c>
      <c r="F110" s="135">
        <v>50</v>
      </c>
      <c r="G110" s="136">
        <v>4.27</v>
      </c>
      <c r="H110" s="137">
        <f t="shared" si="5"/>
        <v>213.49999999999997</v>
      </c>
      <c r="I110" s="30"/>
      <c r="J110" s="104"/>
    </row>
    <row r="111" spans="1:10" s="12" customFormat="1" ht="26.25" customHeight="1">
      <c r="A111" s="183" t="s">
        <v>195</v>
      </c>
      <c r="B111" s="160"/>
      <c r="C111" s="160"/>
      <c r="D111" s="161" t="s">
        <v>175</v>
      </c>
      <c r="E111" s="162"/>
      <c r="F111" s="163"/>
      <c r="G111" s="164"/>
      <c r="H111" s="165"/>
      <c r="I111" s="30"/>
      <c r="J111" s="57"/>
    </row>
    <row r="112" spans="1:10" s="12" customFormat="1" ht="30.75" customHeight="1">
      <c r="A112" s="178" t="s">
        <v>196</v>
      </c>
      <c r="B112" s="143" t="s">
        <v>16</v>
      </c>
      <c r="C112" s="143" t="s">
        <v>262</v>
      </c>
      <c r="D112" s="139" t="s">
        <v>263</v>
      </c>
      <c r="E112" s="134" t="s">
        <v>138</v>
      </c>
      <c r="F112" s="135">
        <v>12</v>
      </c>
      <c r="G112" s="136">
        <v>19.75</v>
      </c>
      <c r="H112" s="137">
        <f t="shared" si="5"/>
        <v>237</v>
      </c>
      <c r="I112" s="30"/>
      <c r="J112" s="101"/>
    </row>
    <row r="113" spans="1:12" s="93" customFormat="1" ht="30.75" customHeight="1">
      <c r="A113" s="178" t="s">
        <v>197</v>
      </c>
      <c r="B113" s="143" t="s">
        <v>16</v>
      </c>
      <c r="C113" s="143" t="s">
        <v>266</v>
      </c>
      <c r="D113" s="139" t="s">
        <v>265</v>
      </c>
      <c r="E113" s="134" t="s">
        <v>142</v>
      </c>
      <c r="F113" s="135">
        <v>400</v>
      </c>
      <c r="G113" s="136">
        <v>34.37</v>
      </c>
      <c r="H113" s="137">
        <f>G113*F113</f>
        <v>13747.999999999998</v>
      </c>
      <c r="I113" s="70">
        <f>J113*$L$8</f>
        <v>46487.9620765696</v>
      </c>
      <c r="J113" s="113">
        <v>32512</v>
      </c>
      <c r="K113" s="59">
        <v>29450</v>
      </c>
      <c r="L113" s="107">
        <f>K113*$J$7</f>
        <v>38550.049999999996</v>
      </c>
    </row>
    <row r="114" spans="1:10" s="12" customFormat="1" ht="30.75" customHeight="1">
      <c r="A114" s="178" t="s">
        <v>198</v>
      </c>
      <c r="B114" s="143" t="s">
        <v>111</v>
      </c>
      <c r="C114" s="143" t="s">
        <v>341</v>
      </c>
      <c r="D114" s="139" t="s">
        <v>340</v>
      </c>
      <c r="E114" s="134" t="s">
        <v>138</v>
      </c>
      <c r="F114" s="135">
        <v>1</v>
      </c>
      <c r="G114" s="136">
        <v>113.96</v>
      </c>
      <c r="H114" s="137">
        <f t="shared" si="5"/>
        <v>113.96</v>
      </c>
      <c r="I114" s="30">
        <v>87.06</v>
      </c>
      <c r="J114" s="107">
        <f>I114*$J$7</f>
        <v>113.96154</v>
      </c>
    </row>
    <row r="115" spans="1:10" s="12" customFormat="1" ht="28.5" customHeight="1">
      <c r="A115" s="178" t="s">
        <v>199</v>
      </c>
      <c r="B115" s="143" t="s">
        <v>16</v>
      </c>
      <c r="C115" s="143" t="s">
        <v>264</v>
      </c>
      <c r="D115" s="139" t="s">
        <v>146</v>
      </c>
      <c r="E115" s="134" t="s">
        <v>138</v>
      </c>
      <c r="F115" s="135">
        <v>44</v>
      </c>
      <c r="G115" s="136">
        <v>43.11</v>
      </c>
      <c r="H115" s="137">
        <f t="shared" si="5"/>
        <v>1896.84</v>
      </c>
      <c r="I115" s="30"/>
      <c r="J115" s="57"/>
    </row>
    <row r="116" spans="1:10" s="12" customFormat="1" ht="26.25" customHeight="1">
      <c r="A116" s="178" t="s">
        <v>200</v>
      </c>
      <c r="B116" s="143" t="s">
        <v>16</v>
      </c>
      <c r="C116" s="143" t="s">
        <v>267</v>
      </c>
      <c r="D116" s="139" t="s">
        <v>145</v>
      </c>
      <c r="E116" s="134" t="s">
        <v>138</v>
      </c>
      <c r="F116" s="135">
        <v>12</v>
      </c>
      <c r="G116" s="136">
        <v>16.55</v>
      </c>
      <c r="H116" s="137">
        <f t="shared" si="5"/>
        <v>198.60000000000002</v>
      </c>
      <c r="I116" s="30"/>
      <c r="J116" s="101"/>
    </row>
    <row r="117" spans="1:10" s="74" customFormat="1" ht="24" customHeight="1">
      <c r="A117" s="183" t="s">
        <v>469</v>
      </c>
      <c r="B117" s="160"/>
      <c r="C117" s="160"/>
      <c r="D117" s="161" t="s">
        <v>312</v>
      </c>
      <c r="E117" s="162"/>
      <c r="F117" s="163"/>
      <c r="G117" s="164"/>
      <c r="H117" s="165"/>
      <c r="I117" s="73"/>
      <c r="J117" s="109"/>
    </row>
    <row r="118" spans="1:10" s="74" customFormat="1" ht="45" customHeight="1">
      <c r="A118" s="178" t="s">
        <v>470</v>
      </c>
      <c r="B118" s="143" t="s">
        <v>16</v>
      </c>
      <c r="C118" s="143" t="s">
        <v>316</v>
      </c>
      <c r="D118" s="139" t="s">
        <v>315</v>
      </c>
      <c r="E118" s="134" t="s">
        <v>138</v>
      </c>
      <c r="F118" s="135">
        <v>5</v>
      </c>
      <c r="G118" s="136">
        <v>451.98</v>
      </c>
      <c r="H118" s="137">
        <f>G118*F118</f>
        <v>2259.9</v>
      </c>
      <c r="I118" s="73"/>
      <c r="J118" s="109"/>
    </row>
    <row r="119" spans="1:10" s="60" customFormat="1" ht="26.25" customHeight="1">
      <c r="A119" s="119"/>
      <c r="B119" s="13"/>
      <c r="C119" s="13"/>
      <c r="D119" s="16" t="s">
        <v>72</v>
      </c>
      <c r="E119" s="13"/>
      <c r="F119" s="14"/>
      <c r="G119" s="15"/>
      <c r="H119" s="17">
        <f>SUM(H78:H118)</f>
        <v>102654.44</v>
      </c>
      <c r="I119" s="59"/>
      <c r="J119" s="107"/>
    </row>
    <row r="120" spans="1:10" s="12" customFormat="1" ht="23.25" customHeight="1" thickBot="1">
      <c r="A120" s="222"/>
      <c r="B120" s="223"/>
      <c r="C120" s="223"/>
      <c r="D120" s="223"/>
      <c r="E120" s="223"/>
      <c r="F120" s="223"/>
      <c r="G120" s="223"/>
      <c r="H120" s="224"/>
      <c r="I120" s="30"/>
      <c r="J120" s="104"/>
    </row>
    <row r="121" spans="1:10" s="12" customFormat="1" ht="31.5" customHeight="1" thickBot="1">
      <c r="A121" s="177">
        <v>12</v>
      </c>
      <c r="B121" s="166"/>
      <c r="C121" s="166"/>
      <c r="D121" s="167" t="s">
        <v>44</v>
      </c>
      <c r="E121" s="168"/>
      <c r="F121" s="169"/>
      <c r="G121" s="170"/>
      <c r="H121" s="171"/>
      <c r="I121" s="30"/>
      <c r="J121" s="57"/>
    </row>
    <row r="122" spans="1:10" s="12" customFormat="1" ht="44.25" customHeight="1">
      <c r="A122" s="178" t="s">
        <v>201</v>
      </c>
      <c r="B122" s="143" t="s">
        <v>111</v>
      </c>
      <c r="C122" s="143" t="s">
        <v>113</v>
      </c>
      <c r="D122" s="139" t="s">
        <v>112</v>
      </c>
      <c r="E122" s="28" t="s">
        <v>43</v>
      </c>
      <c r="F122" s="21">
        <v>2</v>
      </c>
      <c r="G122" s="63">
        <v>2155.27</v>
      </c>
      <c r="H122" s="83">
        <f>G122*F122</f>
        <v>4310.54</v>
      </c>
      <c r="I122" s="30">
        <v>1646.5</v>
      </c>
      <c r="J122" s="107">
        <f>I122*$J$7</f>
        <v>2155.2685</v>
      </c>
    </row>
    <row r="123" spans="1:10" s="60" customFormat="1" ht="44.25" customHeight="1">
      <c r="A123" s="178" t="s">
        <v>202</v>
      </c>
      <c r="B123" s="143" t="s">
        <v>111</v>
      </c>
      <c r="C123" s="143" t="s">
        <v>114</v>
      </c>
      <c r="D123" s="139" t="s">
        <v>115</v>
      </c>
      <c r="E123" s="28" t="s">
        <v>43</v>
      </c>
      <c r="F123" s="21">
        <v>1</v>
      </c>
      <c r="G123" s="63">
        <v>1077.49</v>
      </c>
      <c r="H123" s="84">
        <f>G123*F123</f>
        <v>1077.49</v>
      </c>
      <c r="I123" s="59">
        <v>823.14</v>
      </c>
      <c r="J123" s="107">
        <f>I123*$J$7</f>
        <v>1077.49026</v>
      </c>
    </row>
    <row r="124" spans="1:10" s="74" customFormat="1" ht="48" customHeight="1">
      <c r="A124" s="178" t="s">
        <v>203</v>
      </c>
      <c r="B124" s="143" t="s">
        <v>111</v>
      </c>
      <c r="C124" s="143" t="s">
        <v>118</v>
      </c>
      <c r="D124" s="139" t="s">
        <v>79</v>
      </c>
      <c r="E124" s="28" t="s">
        <v>43</v>
      </c>
      <c r="F124" s="21">
        <v>3</v>
      </c>
      <c r="G124" s="63">
        <v>507.72</v>
      </c>
      <c r="H124" s="84">
        <f>G124*F124</f>
        <v>1523.16</v>
      </c>
      <c r="I124" s="73">
        <v>387.87</v>
      </c>
      <c r="J124" s="107">
        <f>I124*$J$7</f>
        <v>507.72183</v>
      </c>
    </row>
    <row r="125" spans="1:10" s="74" customFormat="1" ht="45" customHeight="1">
      <c r="A125" s="178" t="s">
        <v>471</v>
      </c>
      <c r="B125" s="143" t="s">
        <v>111</v>
      </c>
      <c r="C125" s="143" t="s">
        <v>119</v>
      </c>
      <c r="D125" s="139" t="s">
        <v>116</v>
      </c>
      <c r="E125" s="28" t="s">
        <v>43</v>
      </c>
      <c r="F125" s="21">
        <v>1</v>
      </c>
      <c r="G125" s="63">
        <v>562.56</v>
      </c>
      <c r="H125" s="84">
        <f>G125*F125</f>
        <v>562.56</v>
      </c>
      <c r="I125" s="73">
        <v>429.76</v>
      </c>
      <c r="J125" s="107">
        <f>I125*$J$7</f>
        <v>562.55584</v>
      </c>
    </row>
    <row r="126" spans="1:10" s="74" customFormat="1" ht="42" customHeight="1">
      <c r="A126" s="178" t="s">
        <v>472</v>
      </c>
      <c r="B126" s="143" t="s">
        <v>111</v>
      </c>
      <c r="C126" s="143" t="s">
        <v>118</v>
      </c>
      <c r="D126" s="139" t="s">
        <v>117</v>
      </c>
      <c r="E126" s="28" t="s">
        <v>43</v>
      </c>
      <c r="F126" s="21">
        <v>1</v>
      </c>
      <c r="G126" s="63">
        <v>507.72</v>
      </c>
      <c r="H126" s="84">
        <f>G126*F126</f>
        <v>507.72</v>
      </c>
      <c r="I126" s="73">
        <v>387.87</v>
      </c>
      <c r="J126" s="107">
        <f>I126*$J$7</f>
        <v>507.72183</v>
      </c>
    </row>
    <row r="127" spans="1:10" s="74" customFormat="1" ht="27.75" customHeight="1">
      <c r="A127" s="119"/>
      <c r="B127" s="13"/>
      <c r="C127" s="13"/>
      <c r="D127" s="16" t="s">
        <v>204</v>
      </c>
      <c r="E127" s="13"/>
      <c r="F127" s="14"/>
      <c r="G127" s="15"/>
      <c r="H127" s="17">
        <f>SUM(H122:H126)</f>
        <v>7981.47</v>
      </c>
      <c r="I127" s="59"/>
      <c r="J127" s="107"/>
    </row>
    <row r="128" spans="1:10" s="74" customFormat="1" ht="15" thickBot="1">
      <c r="A128" s="222"/>
      <c r="B128" s="223"/>
      <c r="C128" s="223"/>
      <c r="D128" s="223"/>
      <c r="E128" s="223"/>
      <c r="F128" s="223"/>
      <c r="G128" s="223"/>
      <c r="H128" s="224"/>
      <c r="I128" s="59"/>
      <c r="J128" s="107"/>
    </row>
    <row r="129" spans="1:10" s="60" customFormat="1" ht="30" customHeight="1" thickBot="1">
      <c r="A129" s="177">
        <v>13</v>
      </c>
      <c r="B129" s="166"/>
      <c r="C129" s="166"/>
      <c r="D129" s="167" t="s">
        <v>45</v>
      </c>
      <c r="E129" s="168"/>
      <c r="F129" s="169"/>
      <c r="G129" s="170"/>
      <c r="H129" s="171"/>
      <c r="I129" s="59"/>
      <c r="J129" s="102"/>
    </row>
    <row r="130" spans="1:8" s="74" customFormat="1" ht="74.25" customHeight="1">
      <c r="A130" s="179" t="s">
        <v>205</v>
      </c>
      <c r="B130" s="227" t="s">
        <v>126</v>
      </c>
      <c r="C130" s="228"/>
      <c r="D130" s="27" t="s">
        <v>46</v>
      </c>
      <c r="E130" s="28" t="s">
        <v>19</v>
      </c>
      <c r="F130" s="21">
        <v>1</v>
      </c>
      <c r="G130" s="63">
        <v>38550.05</v>
      </c>
      <c r="H130" s="83">
        <f>G130*F130</f>
        <v>38550.05</v>
      </c>
    </row>
    <row r="131" spans="1:10" s="74" customFormat="1" ht="29.25" customHeight="1">
      <c r="A131" s="119"/>
      <c r="B131" s="13"/>
      <c r="C131" s="13"/>
      <c r="D131" s="16" t="s">
        <v>41</v>
      </c>
      <c r="E131" s="13"/>
      <c r="F131" s="14"/>
      <c r="G131" s="15"/>
      <c r="H131" s="17">
        <f>SUM(H130)</f>
        <v>38550.05</v>
      </c>
      <c r="I131" s="73">
        <v>609.91</v>
      </c>
      <c r="J131" s="107">
        <f>I131*$J$7</f>
        <v>798.3721899999999</v>
      </c>
    </row>
    <row r="132" spans="1:10" s="60" customFormat="1" ht="22.5" customHeight="1" thickBot="1">
      <c r="A132" s="222"/>
      <c r="B132" s="223"/>
      <c r="C132" s="223"/>
      <c r="D132" s="223"/>
      <c r="E132" s="223"/>
      <c r="F132" s="223"/>
      <c r="G132" s="223"/>
      <c r="H132" s="224"/>
      <c r="I132" s="59"/>
      <c r="J132" s="102"/>
    </row>
    <row r="133" spans="1:10" s="74" customFormat="1" ht="24" customHeight="1" thickBot="1">
      <c r="A133" s="177" t="s">
        <v>207</v>
      </c>
      <c r="B133" s="166"/>
      <c r="C133" s="166"/>
      <c r="D133" s="167" t="s">
        <v>48</v>
      </c>
      <c r="E133" s="168"/>
      <c r="F133" s="169"/>
      <c r="G133" s="170"/>
      <c r="H133" s="171"/>
      <c r="I133" s="73"/>
      <c r="J133" s="109"/>
    </row>
    <row r="134" spans="1:10" s="74" customFormat="1" ht="29.25" customHeight="1">
      <c r="A134" s="178" t="s">
        <v>206</v>
      </c>
      <c r="B134" s="143" t="s">
        <v>16</v>
      </c>
      <c r="C134" s="143">
        <v>160606</v>
      </c>
      <c r="D134" s="144" t="s">
        <v>104</v>
      </c>
      <c r="E134" s="134" t="s">
        <v>43</v>
      </c>
      <c r="F134" s="135">
        <v>4</v>
      </c>
      <c r="G134" s="136">
        <v>502.47</v>
      </c>
      <c r="H134" s="141">
        <f>G134*F134</f>
        <v>2009.88</v>
      </c>
      <c r="I134" s="73"/>
      <c r="J134" s="109"/>
    </row>
    <row r="135" spans="1:10" s="74" customFormat="1" ht="30.75" customHeight="1">
      <c r="A135" s="178" t="s">
        <v>207</v>
      </c>
      <c r="B135" s="143" t="s">
        <v>16</v>
      </c>
      <c r="C135" s="143" t="s">
        <v>105</v>
      </c>
      <c r="D135" s="144" t="s">
        <v>106</v>
      </c>
      <c r="E135" s="134" t="s">
        <v>43</v>
      </c>
      <c r="F135" s="135">
        <v>4</v>
      </c>
      <c r="G135" s="136">
        <v>186.94</v>
      </c>
      <c r="H135" s="141">
        <f>G135*F135</f>
        <v>747.76</v>
      </c>
      <c r="I135" s="73"/>
      <c r="J135" s="109"/>
    </row>
    <row r="136" spans="1:10" s="74" customFormat="1" ht="38.25" customHeight="1">
      <c r="A136" s="178" t="s">
        <v>208</v>
      </c>
      <c r="B136" s="64" t="s">
        <v>16</v>
      </c>
      <c r="C136" s="64" t="s">
        <v>120</v>
      </c>
      <c r="D136" s="62" t="s">
        <v>121</v>
      </c>
      <c r="E136" s="28" t="s">
        <v>43</v>
      </c>
      <c r="F136" s="21">
        <v>12</v>
      </c>
      <c r="G136" s="63">
        <v>32.28</v>
      </c>
      <c r="H136" s="84">
        <f>G136*F136</f>
        <v>387.36</v>
      </c>
      <c r="I136" s="73">
        <v>54.49</v>
      </c>
      <c r="J136" s="107">
        <f>I136*$J$7</f>
        <v>71.32741</v>
      </c>
    </row>
    <row r="137" spans="1:10" s="74" customFormat="1" ht="15">
      <c r="A137" s="119"/>
      <c r="B137" s="13"/>
      <c r="C137" s="13"/>
      <c r="D137" s="16" t="s">
        <v>42</v>
      </c>
      <c r="E137" s="13"/>
      <c r="F137" s="14"/>
      <c r="G137" s="15"/>
      <c r="H137" s="17">
        <f>SUM(H134:H136)</f>
        <v>3145.0000000000005</v>
      </c>
      <c r="I137" s="73"/>
      <c r="J137" s="109"/>
    </row>
    <row r="138" spans="1:10" s="74" customFormat="1" ht="15" thickBot="1">
      <c r="A138" s="222"/>
      <c r="B138" s="223"/>
      <c r="C138" s="223"/>
      <c r="D138" s="223"/>
      <c r="E138" s="223"/>
      <c r="F138" s="223"/>
      <c r="G138" s="223"/>
      <c r="H138" s="224"/>
      <c r="I138" s="73"/>
      <c r="J138" s="109"/>
    </row>
    <row r="139" spans="1:10" s="74" customFormat="1" ht="24.75" customHeight="1" thickBot="1">
      <c r="A139" s="177" t="s">
        <v>209</v>
      </c>
      <c r="B139" s="166"/>
      <c r="C139" s="166"/>
      <c r="D139" s="167" t="s">
        <v>147</v>
      </c>
      <c r="E139" s="168"/>
      <c r="F139" s="169"/>
      <c r="G139" s="170"/>
      <c r="H139" s="171"/>
      <c r="I139" s="73">
        <v>86.7</v>
      </c>
      <c r="J139" s="107">
        <f>I139*$J$7</f>
        <v>113.4903</v>
      </c>
    </row>
    <row r="140" spans="1:10" s="74" customFormat="1" ht="24" customHeight="1">
      <c r="A140" s="181" t="s">
        <v>210</v>
      </c>
      <c r="B140" s="65"/>
      <c r="C140" s="65"/>
      <c r="D140" s="66" t="s">
        <v>148</v>
      </c>
      <c r="E140" s="67"/>
      <c r="F140" s="68"/>
      <c r="G140" s="69"/>
      <c r="H140" s="85"/>
      <c r="I140" s="73"/>
      <c r="J140" s="109"/>
    </row>
    <row r="141" spans="1:10" s="60" customFormat="1" ht="27" customHeight="1">
      <c r="A141" s="178" t="s">
        <v>473</v>
      </c>
      <c r="B141" s="143" t="s">
        <v>16</v>
      </c>
      <c r="C141" s="143" t="s">
        <v>268</v>
      </c>
      <c r="D141" s="144" t="s">
        <v>151</v>
      </c>
      <c r="E141" s="134" t="s">
        <v>137</v>
      </c>
      <c r="F141" s="135">
        <v>4</v>
      </c>
      <c r="G141" s="136">
        <v>279.79</v>
      </c>
      <c r="H141" s="141">
        <f>G141*F141</f>
        <v>1119.16</v>
      </c>
      <c r="I141" s="59"/>
      <c r="J141" s="102"/>
    </row>
    <row r="142" spans="1:10" s="74" customFormat="1" ht="44.25" customHeight="1">
      <c r="A142" s="178" t="s">
        <v>474</v>
      </c>
      <c r="B142" s="143" t="s">
        <v>16</v>
      </c>
      <c r="C142" s="143" t="s">
        <v>269</v>
      </c>
      <c r="D142" s="144" t="s">
        <v>310</v>
      </c>
      <c r="E142" s="134" t="s">
        <v>137</v>
      </c>
      <c r="F142" s="135">
        <v>4</v>
      </c>
      <c r="G142" s="136">
        <v>397.73</v>
      </c>
      <c r="H142" s="141">
        <f>G142*F142</f>
        <v>1590.92</v>
      </c>
      <c r="I142" s="59">
        <v>660.59</v>
      </c>
      <c r="J142" s="107">
        <f>I142*$J$7</f>
        <v>864.71231</v>
      </c>
    </row>
    <row r="143" spans="1:10" s="74" customFormat="1" ht="50.25" customHeight="1">
      <c r="A143" s="178" t="s">
        <v>475</v>
      </c>
      <c r="B143" s="143" t="s">
        <v>16</v>
      </c>
      <c r="C143" s="143" t="s">
        <v>270</v>
      </c>
      <c r="D143" s="144" t="s">
        <v>309</v>
      </c>
      <c r="E143" s="134" t="s">
        <v>137</v>
      </c>
      <c r="F143" s="135">
        <v>6</v>
      </c>
      <c r="G143" s="136">
        <v>178.47</v>
      </c>
      <c r="H143" s="141">
        <f>G143*F143</f>
        <v>1070.82</v>
      </c>
      <c r="I143" s="73"/>
      <c r="J143" s="109"/>
    </row>
    <row r="144" spans="1:10" s="74" customFormat="1" ht="44.25" customHeight="1">
      <c r="A144" s="178" t="s">
        <v>476</v>
      </c>
      <c r="B144" s="143" t="s">
        <v>346</v>
      </c>
      <c r="C144" s="143" t="s">
        <v>344</v>
      </c>
      <c r="D144" s="144" t="s">
        <v>343</v>
      </c>
      <c r="E144" s="134" t="s">
        <v>137</v>
      </c>
      <c r="F144" s="135">
        <v>2</v>
      </c>
      <c r="G144" s="136">
        <v>543.88</v>
      </c>
      <c r="H144" s="141">
        <f>G144*F144</f>
        <v>1087.76</v>
      </c>
      <c r="I144" s="73">
        <v>415.49</v>
      </c>
      <c r="J144" s="107">
        <f>I144*$J$7</f>
        <v>543.87641</v>
      </c>
    </row>
    <row r="145" spans="1:10" s="74" customFormat="1" ht="58.5" customHeight="1">
      <c r="A145" s="178" t="s">
        <v>477</v>
      </c>
      <c r="B145" s="143" t="s">
        <v>346</v>
      </c>
      <c r="C145" s="143" t="s">
        <v>345</v>
      </c>
      <c r="D145" s="144" t="s">
        <v>347</v>
      </c>
      <c r="E145" s="134" t="s">
        <v>137</v>
      </c>
      <c r="F145" s="135">
        <v>1</v>
      </c>
      <c r="G145" s="136">
        <v>3672.92</v>
      </c>
      <c r="H145" s="141">
        <f>G145*F145</f>
        <v>3672.92</v>
      </c>
      <c r="I145" s="73">
        <v>2805.9</v>
      </c>
      <c r="J145" s="107">
        <f>I145*$J$7</f>
        <v>3672.9231</v>
      </c>
    </row>
    <row r="146" spans="1:10" s="74" customFormat="1" ht="23.25" customHeight="1">
      <c r="A146" s="183" t="s">
        <v>211</v>
      </c>
      <c r="B146" s="160"/>
      <c r="C146" s="160"/>
      <c r="D146" s="161" t="s">
        <v>149</v>
      </c>
      <c r="E146" s="162"/>
      <c r="F146" s="163"/>
      <c r="G146" s="164"/>
      <c r="H146" s="165"/>
      <c r="I146" s="73"/>
      <c r="J146" s="109"/>
    </row>
    <row r="147" spans="1:10" s="74" customFormat="1" ht="23.25" customHeight="1">
      <c r="A147" s="178" t="s">
        <v>478</v>
      </c>
      <c r="B147" s="143" t="s">
        <v>16</v>
      </c>
      <c r="C147" s="143" t="s">
        <v>271</v>
      </c>
      <c r="D147" s="144" t="s">
        <v>152</v>
      </c>
      <c r="E147" s="134" t="s">
        <v>132</v>
      </c>
      <c r="F147" s="135">
        <v>7.6</v>
      </c>
      <c r="G147" s="136">
        <v>371.76</v>
      </c>
      <c r="H147" s="141">
        <f>G147*F147</f>
        <v>2825.3759999999997</v>
      </c>
      <c r="I147" s="73"/>
      <c r="J147" s="109"/>
    </row>
    <row r="148" spans="1:10" s="74" customFormat="1" ht="45.75" customHeight="1">
      <c r="A148" s="178" t="s">
        <v>479</v>
      </c>
      <c r="B148" s="143" t="s">
        <v>111</v>
      </c>
      <c r="C148" s="143" t="s">
        <v>349</v>
      </c>
      <c r="D148" s="144" t="s">
        <v>348</v>
      </c>
      <c r="E148" s="134" t="s">
        <v>142</v>
      </c>
      <c r="F148" s="135">
        <v>17.08</v>
      </c>
      <c r="G148" s="136">
        <v>798.92</v>
      </c>
      <c r="H148" s="141">
        <f>G148*F148</f>
        <v>13645.553599999997</v>
      </c>
      <c r="I148" s="73">
        <v>610.33</v>
      </c>
      <c r="J148" s="107">
        <f>I148*$J$7</f>
        <v>798.92197</v>
      </c>
    </row>
    <row r="149" spans="1:10" s="74" customFormat="1" ht="27" customHeight="1">
      <c r="A149" s="183" t="s">
        <v>480</v>
      </c>
      <c r="B149" s="160"/>
      <c r="C149" s="160"/>
      <c r="D149" s="161" t="s">
        <v>150</v>
      </c>
      <c r="E149" s="162"/>
      <c r="F149" s="163"/>
      <c r="G149" s="164"/>
      <c r="H149" s="165"/>
      <c r="I149" s="59"/>
      <c r="J149" s="107"/>
    </row>
    <row r="150" spans="1:10" s="12" customFormat="1" ht="33.75" customHeight="1">
      <c r="A150" s="178" t="s">
        <v>481</v>
      </c>
      <c r="B150" s="143" t="s">
        <v>16</v>
      </c>
      <c r="C150" s="143" t="s">
        <v>272</v>
      </c>
      <c r="D150" s="144" t="s">
        <v>153</v>
      </c>
      <c r="E150" s="134" t="s">
        <v>138</v>
      </c>
      <c r="F150" s="135">
        <v>1</v>
      </c>
      <c r="G150" s="136">
        <v>64.34</v>
      </c>
      <c r="H150" s="141">
        <f aca="true" t="shared" si="6" ref="H150:H157">G150*F150</f>
        <v>64.34</v>
      </c>
      <c r="I150" s="30"/>
      <c r="J150" s="104"/>
    </row>
    <row r="151" spans="1:10" s="71" customFormat="1" ht="60">
      <c r="A151" s="178" t="s">
        <v>482</v>
      </c>
      <c r="B151" s="143" t="s">
        <v>16</v>
      </c>
      <c r="C151" s="143" t="s">
        <v>273</v>
      </c>
      <c r="D151" s="144" t="s">
        <v>311</v>
      </c>
      <c r="E151" s="134" t="s">
        <v>138</v>
      </c>
      <c r="F151" s="135">
        <v>18</v>
      </c>
      <c r="G151" s="136">
        <v>81.16</v>
      </c>
      <c r="H151" s="141">
        <f t="shared" si="6"/>
        <v>1460.8799999999999</v>
      </c>
      <c r="I151" s="70"/>
      <c r="J151" s="108"/>
    </row>
    <row r="152" spans="1:10" s="12" customFormat="1" ht="34.5" customHeight="1">
      <c r="A152" s="178" t="s">
        <v>483</v>
      </c>
      <c r="B152" s="143" t="s">
        <v>16</v>
      </c>
      <c r="C152" s="143" t="s">
        <v>274</v>
      </c>
      <c r="D152" s="144" t="s">
        <v>154</v>
      </c>
      <c r="E152" s="134" t="s">
        <v>137</v>
      </c>
      <c r="F152" s="135">
        <v>1</v>
      </c>
      <c r="G152" s="136">
        <v>85.83</v>
      </c>
      <c r="H152" s="141">
        <f t="shared" si="6"/>
        <v>85.83</v>
      </c>
      <c r="I152" s="30"/>
      <c r="J152" s="101"/>
    </row>
    <row r="153" spans="1:10" s="60" customFormat="1" ht="26.25" customHeight="1">
      <c r="A153" s="178" t="s">
        <v>484</v>
      </c>
      <c r="B153" s="143" t="s">
        <v>111</v>
      </c>
      <c r="C153" s="143" t="s">
        <v>553</v>
      </c>
      <c r="D153" s="144" t="s">
        <v>350</v>
      </c>
      <c r="E153" s="134" t="s">
        <v>137</v>
      </c>
      <c r="F153" s="135">
        <v>9</v>
      </c>
      <c r="G153" s="136">
        <v>71.33</v>
      </c>
      <c r="H153" s="141">
        <f t="shared" si="6"/>
        <v>641.97</v>
      </c>
      <c r="I153" s="59">
        <v>54.49</v>
      </c>
      <c r="J153" s="107">
        <f>I153*$J$7</f>
        <v>71.32741</v>
      </c>
    </row>
    <row r="154" spans="1:10" s="74" customFormat="1" ht="26.25" customHeight="1">
      <c r="A154" s="178" t="s">
        <v>485</v>
      </c>
      <c r="B154" s="143" t="s">
        <v>339</v>
      </c>
      <c r="C154" s="143" t="s">
        <v>219</v>
      </c>
      <c r="D154" s="144" t="s">
        <v>275</v>
      </c>
      <c r="E154" s="134" t="s">
        <v>137</v>
      </c>
      <c r="F154" s="135">
        <v>11</v>
      </c>
      <c r="G154" s="136">
        <v>355.08</v>
      </c>
      <c r="H154" s="141">
        <f t="shared" si="6"/>
        <v>3905.8799999999997</v>
      </c>
      <c r="I154" s="59"/>
      <c r="J154" s="107"/>
    </row>
    <row r="155" spans="1:10" s="74" customFormat="1" ht="28.5" customHeight="1">
      <c r="A155" s="178" t="s">
        <v>486</v>
      </c>
      <c r="B155" s="143" t="s">
        <v>339</v>
      </c>
      <c r="C155" s="143" t="s">
        <v>552</v>
      </c>
      <c r="D155" s="144" t="s">
        <v>155</v>
      </c>
      <c r="E155" s="134" t="s">
        <v>137</v>
      </c>
      <c r="F155" s="135">
        <v>5</v>
      </c>
      <c r="G155" s="136">
        <v>393.43</v>
      </c>
      <c r="H155" s="141">
        <f t="shared" si="6"/>
        <v>1967.15</v>
      </c>
      <c r="I155" s="59"/>
      <c r="J155" s="107"/>
    </row>
    <row r="156" spans="1:10" s="74" customFormat="1" ht="29.25" customHeight="1">
      <c r="A156" s="178" t="s">
        <v>487</v>
      </c>
      <c r="B156" s="143" t="s">
        <v>111</v>
      </c>
      <c r="C156" s="220" t="s">
        <v>554</v>
      </c>
      <c r="D156" s="144" t="s">
        <v>351</v>
      </c>
      <c r="E156" s="134" t="s">
        <v>137</v>
      </c>
      <c r="F156" s="135">
        <v>9</v>
      </c>
      <c r="G156" s="136">
        <v>164.92</v>
      </c>
      <c r="H156" s="141">
        <f t="shared" si="6"/>
        <v>1484.28</v>
      </c>
      <c r="I156" s="73">
        <v>125.99</v>
      </c>
      <c r="J156" s="107">
        <f>I156*$J$7</f>
        <v>164.92091</v>
      </c>
    </row>
    <row r="157" spans="1:10" s="74" customFormat="1" ht="26.25" customHeight="1">
      <c r="A157" s="178" t="s">
        <v>488</v>
      </c>
      <c r="B157" s="143" t="s">
        <v>16</v>
      </c>
      <c r="C157" s="143" t="s">
        <v>276</v>
      </c>
      <c r="D157" s="144" t="s">
        <v>156</v>
      </c>
      <c r="E157" s="134" t="s">
        <v>137</v>
      </c>
      <c r="F157" s="135">
        <v>15</v>
      </c>
      <c r="G157" s="136">
        <v>80.67</v>
      </c>
      <c r="H157" s="141">
        <f t="shared" si="6"/>
        <v>1210.05</v>
      </c>
      <c r="I157" s="73"/>
      <c r="J157" s="109"/>
    </row>
    <row r="158" spans="1:10" s="74" customFormat="1" ht="27" customHeight="1">
      <c r="A158" s="183" t="s">
        <v>489</v>
      </c>
      <c r="B158" s="160"/>
      <c r="C158" s="160"/>
      <c r="D158" s="161" t="s">
        <v>49</v>
      </c>
      <c r="E158" s="162"/>
      <c r="F158" s="163"/>
      <c r="G158" s="164"/>
      <c r="H158" s="165"/>
      <c r="I158" s="73"/>
      <c r="J158" s="109"/>
    </row>
    <row r="159" spans="1:10" s="60" customFormat="1" ht="24.75" customHeight="1">
      <c r="A159" s="178" t="s">
        <v>490</v>
      </c>
      <c r="B159" s="143" t="s">
        <v>346</v>
      </c>
      <c r="C159" s="143" t="s">
        <v>353</v>
      </c>
      <c r="D159" s="144" t="s">
        <v>352</v>
      </c>
      <c r="E159" s="134" t="s">
        <v>137</v>
      </c>
      <c r="F159" s="135">
        <v>4</v>
      </c>
      <c r="G159" s="136">
        <v>864.71</v>
      </c>
      <c r="H159" s="141">
        <f aca="true" t="shared" si="7" ref="H159:H166">G159*F159</f>
        <v>3458.84</v>
      </c>
      <c r="I159" s="59">
        <v>660.59</v>
      </c>
      <c r="J159" s="107">
        <f>I159*$J$7</f>
        <v>864.71231</v>
      </c>
    </row>
    <row r="160" spans="1:10" s="74" customFormat="1" ht="51" customHeight="1">
      <c r="A160" s="178" t="s">
        <v>491</v>
      </c>
      <c r="B160" s="143" t="s">
        <v>16</v>
      </c>
      <c r="C160" s="143" t="s">
        <v>354</v>
      </c>
      <c r="D160" s="144" t="s">
        <v>399</v>
      </c>
      <c r="E160" s="134" t="s">
        <v>137</v>
      </c>
      <c r="F160" s="135">
        <v>23</v>
      </c>
      <c r="G160" s="136">
        <v>74.85</v>
      </c>
      <c r="H160" s="141">
        <f t="shared" si="7"/>
        <v>1721.55</v>
      </c>
      <c r="I160" s="73"/>
      <c r="J160" s="109"/>
    </row>
    <row r="161" spans="1:10" s="74" customFormat="1" ht="30.75" customHeight="1">
      <c r="A161" s="178" t="s">
        <v>492</v>
      </c>
      <c r="B161" s="143" t="s">
        <v>16</v>
      </c>
      <c r="C161" s="143" t="s">
        <v>277</v>
      </c>
      <c r="D161" s="144" t="s">
        <v>157</v>
      </c>
      <c r="E161" s="134" t="s">
        <v>137</v>
      </c>
      <c r="F161" s="135">
        <v>5</v>
      </c>
      <c r="G161" s="136">
        <v>267.06</v>
      </c>
      <c r="H161" s="141">
        <f t="shared" si="7"/>
        <v>1335.3</v>
      </c>
      <c r="I161" s="73"/>
      <c r="J161" s="109"/>
    </row>
    <row r="162" spans="1:10" s="74" customFormat="1" ht="29.25" customHeight="1">
      <c r="A162" s="178" t="s">
        <v>493</v>
      </c>
      <c r="B162" s="143" t="s">
        <v>16</v>
      </c>
      <c r="C162" s="143" t="s">
        <v>278</v>
      </c>
      <c r="D162" s="144" t="s">
        <v>158</v>
      </c>
      <c r="E162" s="134" t="s">
        <v>137</v>
      </c>
      <c r="F162" s="135">
        <v>10</v>
      </c>
      <c r="G162" s="136">
        <v>66.54</v>
      </c>
      <c r="H162" s="141">
        <f t="shared" si="7"/>
        <v>665.4000000000001</v>
      </c>
      <c r="I162" s="59">
        <v>29.09</v>
      </c>
      <c r="J162" s="107">
        <f>I162*$J$7</f>
        <v>38.07881</v>
      </c>
    </row>
    <row r="163" spans="1:10" s="74" customFormat="1" ht="43.5" customHeight="1">
      <c r="A163" s="178" t="s">
        <v>494</v>
      </c>
      <c r="B163" s="143" t="s">
        <v>16</v>
      </c>
      <c r="C163" s="143" t="s">
        <v>279</v>
      </c>
      <c r="D163" s="144" t="s">
        <v>159</v>
      </c>
      <c r="E163" s="134" t="s">
        <v>137</v>
      </c>
      <c r="F163" s="135">
        <v>8</v>
      </c>
      <c r="G163" s="136">
        <v>465.05</v>
      </c>
      <c r="H163" s="141">
        <f t="shared" si="7"/>
        <v>3720.4</v>
      </c>
      <c r="I163" s="73"/>
      <c r="J163" s="109"/>
    </row>
    <row r="164" spans="1:10" s="74" customFormat="1" ht="29.25" customHeight="1">
      <c r="A164" s="178" t="s">
        <v>495</v>
      </c>
      <c r="B164" s="143" t="s">
        <v>16</v>
      </c>
      <c r="C164" s="143" t="s">
        <v>280</v>
      </c>
      <c r="D164" s="144" t="s">
        <v>160</v>
      </c>
      <c r="E164" s="134" t="s">
        <v>137</v>
      </c>
      <c r="F164" s="135">
        <v>1</v>
      </c>
      <c r="G164" s="136">
        <v>375.64</v>
      </c>
      <c r="H164" s="141">
        <f t="shared" si="7"/>
        <v>375.64</v>
      </c>
      <c r="I164" s="73"/>
      <c r="J164" s="109"/>
    </row>
    <row r="165" spans="1:10" s="74" customFormat="1" ht="32.25" customHeight="1">
      <c r="A165" s="178" t="s">
        <v>496</v>
      </c>
      <c r="B165" s="143" t="s">
        <v>16</v>
      </c>
      <c r="C165" s="143" t="s">
        <v>281</v>
      </c>
      <c r="D165" s="144" t="s">
        <v>161</v>
      </c>
      <c r="E165" s="134" t="s">
        <v>137</v>
      </c>
      <c r="F165" s="135">
        <v>1</v>
      </c>
      <c r="G165" s="136">
        <v>195.76</v>
      </c>
      <c r="H165" s="141">
        <f t="shared" si="7"/>
        <v>195.76</v>
      </c>
      <c r="I165" s="73"/>
      <c r="J165" s="109"/>
    </row>
    <row r="166" spans="1:10" s="74" customFormat="1" ht="23.25" customHeight="1">
      <c r="A166" s="178" t="s">
        <v>497</v>
      </c>
      <c r="B166" s="143" t="s">
        <v>388</v>
      </c>
      <c r="C166" s="143" t="s">
        <v>394</v>
      </c>
      <c r="D166" s="144" t="s">
        <v>395</v>
      </c>
      <c r="E166" s="134" t="s">
        <v>137</v>
      </c>
      <c r="F166" s="135">
        <v>23</v>
      </c>
      <c r="G166" s="136">
        <v>58.24</v>
      </c>
      <c r="H166" s="141">
        <f t="shared" si="7"/>
        <v>1339.52</v>
      </c>
      <c r="I166" s="73"/>
      <c r="J166" s="107"/>
    </row>
    <row r="167" spans="1:10" s="74" customFormat="1" ht="25.5" customHeight="1">
      <c r="A167" s="119"/>
      <c r="B167" s="13"/>
      <c r="C167" s="13"/>
      <c r="D167" s="16" t="s">
        <v>47</v>
      </c>
      <c r="E167" s="13"/>
      <c r="F167" s="14"/>
      <c r="G167" s="15"/>
      <c r="H167" s="17">
        <f>SUM(H140:H166)</f>
        <v>48645.29960000001</v>
      </c>
      <c r="I167" s="118"/>
      <c r="J167" s="107"/>
    </row>
    <row r="168" spans="1:10" s="74" customFormat="1" ht="15" thickBot="1">
      <c r="A168" s="89"/>
      <c r="B168" s="90"/>
      <c r="C168" s="90"/>
      <c r="D168" s="90"/>
      <c r="E168" s="90"/>
      <c r="F168" s="90"/>
      <c r="G168" s="90"/>
      <c r="H168" s="91"/>
      <c r="I168" s="118"/>
      <c r="J168" s="107"/>
    </row>
    <row r="169" spans="1:10" s="74" customFormat="1" ht="21" customHeight="1" thickBot="1">
      <c r="A169" s="177">
        <v>16</v>
      </c>
      <c r="B169" s="166"/>
      <c r="C169" s="166"/>
      <c r="D169" s="167" t="s">
        <v>50</v>
      </c>
      <c r="E169" s="168"/>
      <c r="F169" s="169"/>
      <c r="G169" s="170"/>
      <c r="H169" s="171"/>
      <c r="I169" s="110"/>
      <c r="J169" s="112"/>
    </row>
    <row r="170" spans="1:10" s="74" customFormat="1" ht="27" customHeight="1">
      <c r="A170" s="181" t="s">
        <v>498</v>
      </c>
      <c r="B170" s="65"/>
      <c r="C170" s="65"/>
      <c r="D170" s="66" t="s">
        <v>162</v>
      </c>
      <c r="E170" s="67"/>
      <c r="F170" s="68"/>
      <c r="G170" s="69"/>
      <c r="H170" s="85"/>
      <c r="I170" s="110"/>
      <c r="J170" s="112"/>
    </row>
    <row r="171" spans="1:10" s="74" customFormat="1" ht="32.25" customHeight="1">
      <c r="A171" s="178" t="s">
        <v>499</v>
      </c>
      <c r="B171" s="143" t="s">
        <v>16</v>
      </c>
      <c r="C171" s="143" t="s">
        <v>403</v>
      </c>
      <c r="D171" s="144" t="s">
        <v>402</v>
      </c>
      <c r="E171" s="134" t="s">
        <v>138</v>
      </c>
      <c r="F171" s="135">
        <v>18</v>
      </c>
      <c r="G171" s="136">
        <v>80.77</v>
      </c>
      <c r="H171" s="141">
        <f>G171*F171</f>
        <v>1453.86</v>
      </c>
      <c r="I171" s="110"/>
      <c r="J171" s="112"/>
    </row>
    <row r="172" spans="1:10" s="74" customFormat="1" ht="105" customHeight="1">
      <c r="A172" s="178" t="s">
        <v>500</v>
      </c>
      <c r="B172" s="143" t="s">
        <v>111</v>
      </c>
      <c r="C172" s="143" t="s">
        <v>356</v>
      </c>
      <c r="D172" s="144" t="s">
        <v>355</v>
      </c>
      <c r="E172" s="134" t="s">
        <v>138</v>
      </c>
      <c r="F172" s="135">
        <v>36</v>
      </c>
      <c r="G172" s="136">
        <v>171.81</v>
      </c>
      <c r="H172" s="141">
        <f>G172*F172</f>
        <v>6185.16</v>
      </c>
      <c r="I172" s="118">
        <v>131.25</v>
      </c>
      <c r="J172" s="107">
        <f>I172*$J$7</f>
        <v>171.80625</v>
      </c>
    </row>
    <row r="173" spans="1:10" s="60" customFormat="1" ht="36" customHeight="1">
      <c r="A173" s="178" t="s">
        <v>501</v>
      </c>
      <c r="B173" s="143" t="s">
        <v>16</v>
      </c>
      <c r="C173" s="143" t="s">
        <v>282</v>
      </c>
      <c r="D173" s="144" t="s">
        <v>283</v>
      </c>
      <c r="E173" s="134" t="s">
        <v>138</v>
      </c>
      <c r="F173" s="135">
        <v>13</v>
      </c>
      <c r="G173" s="136">
        <v>198.58</v>
      </c>
      <c r="H173" s="141">
        <f>G173*F173</f>
        <v>2581.54</v>
      </c>
      <c r="I173" s="59"/>
      <c r="J173" s="102"/>
    </row>
    <row r="174" spans="1:10" s="93" customFormat="1" ht="43.5" customHeight="1">
      <c r="A174" s="178" t="s">
        <v>502</v>
      </c>
      <c r="B174" s="143" t="s">
        <v>16</v>
      </c>
      <c r="C174" s="143" t="s">
        <v>357</v>
      </c>
      <c r="D174" s="144" t="s">
        <v>358</v>
      </c>
      <c r="E174" s="134" t="s">
        <v>138</v>
      </c>
      <c r="F174" s="135">
        <v>11</v>
      </c>
      <c r="G174" s="136">
        <v>205.67</v>
      </c>
      <c r="H174" s="141">
        <f>G174*F174</f>
        <v>2262.37</v>
      </c>
      <c r="I174" s="92"/>
      <c r="J174" s="105"/>
    </row>
    <row r="175" spans="1:10" s="12" customFormat="1" ht="30.75" customHeight="1">
      <c r="A175" s="178" t="s">
        <v>503</v>
      </c>
      <c r="B175" s="143" t="s">
        <v>16</v>
      </c>
      <c r="C175" s="143" t="s">
        <v>285</v>
      </c>
      <c r="D175" s="144" t="s">
        <v>284</v>
      </c>
      <c r="E175" s="134" t="s">
        <v>286</v>
      </c>
      <c r="F175" s="135">
        <v>11</v>
      </c>
      <c r="G175" s="136">
        <v>466.82</v>
      </c>
      <c r="H175" s="141">
        <f>G175*F175</f>
        <v>5135.0199999999995</v>
      </c>
      <c r="I175" s="30"/>
      <c r="J175" s="104"/>
    </row>
    <row r="176" spans="1:10" s="71" customFormat="1" ht="29.25" customHeight="1">
      <c r="A176" s="183" t="s">
        <v>504</v>
      </c>
      <c r="B176" s="160"/>
      <c r="C176" s="160"/>
      <c r="D176" s="161" t="s">
        <v>163</v>
      </c>
      <c r="E176" s="162"/>
      <c r="F176" s="163"/>
      <c r="G176" s="164"/>
      <c r="H176" s="165"/>
      <c r="I176" s="70"/>
      <c r="J176" s="108"/>
    </row>
    <row r="177" spans="1:10" s="12" customFormat="1" ht="32.25" customHeight="1">
      <c r="A177" s="178" t="s">
        <v>504</v>
      </c>
      <c r="B177" s="143" t="s">
        <v>16</v>
      </c>
      <c r="C177" s="143" t="s">
        <v>289</v>
      </c>
      <c r="D177" s="144" t="s">
        <v>290</v>
      </c>
      <c r="E177" s="134" t="s">
        <v>286</v>
      </c>
      <c r="F177" s="135">
        <v>102</v>
      </c>
      <c r="G177" s="136">
        <v>27.53</v>
      </c>
      <c r="H177" s="141">
        <f aca="true" t="shared" si="8" ref="H177:H189">G177*F177</f>
        <v>2808.06</v>
      </c>
      <c r="I177" s="30"/>
      <c r="J177" s="101"/>
    </row>
    <row r="178" spans="1:10" s="12" customFormat="1" ht="39.75" customHeight="1">
      <c r="A178" s="178" t="s">
        <v>505</v>
      </c>
      <c r="B178" s="143" t="s">
        <v>16</v>
      </c>
      <c r="C178" s="143" t="s">
        <v>288</v>
      </c>
      <c r="D178" s="144" t="s">
        <v>287</v>
      </c>
      <c r="E178" s="134" t="s">
        <v>286</v>
      </c>
      <c r="F178" s="135">
        <v>20</v>
      </c>
      <c r="G178" s="136">
        <v>32.06</v>
      </c>
      <c r="H178" s="141">
        <f t="shared" si="8"/>
        <v>641.2</v>
      </c>
      <c r="I178" s="30"/>
      <c r="J178" s="104"/>
    </row>
    <row r="179" spans="1:10" s="78" customFormat="1" ht="29.25" customHeight="1">
      <c r="A179" s="178" t="s">
        <v>506</v>
      </c>
      <c r="B179" s="143" t="s">
        <v>346</v>
      </c>
      <c r="C179" s="143" t="s">
        <v>359</v>
      </c>
      <c r="D179" s="144" t="s">
        <v>164</v>
      </c>
      <c r="E179" s="134" t="s">
        <v>286</v>
      </c>
      <c r="F179" s="135">
        <v>10</v>
      </c>
      <c r="G179" s="136">
        <v>38.08</v>
      </c>
      <c r="H179" s="141">
        <f t="shared" si="8"/>
        <v>380.79999999999995</v>
      </c>
      <c r="I179" s="77">
        <v>29.09</v>
      </c>
      <c r="J179" s="107">
        <f>I179*$J$7</f>
        <v>38.07881</v>
      </c>
    </row>
    <row r="180" spans="1:10" s="74" customFormat="1" ht="37.5" customHeight="1">
      <c r="A180" s="178" t="s">
        <v>507</v>
      </c>
      <c r="B180" s="143" t="s">
        <v>16</v>
      </c>
      <c r="C180" s="143" t="s">
        <v>291</v>
      </c>
      <c r="D180" s="144" t="s">
        <v>292</v>
      </c>
      <c r="E180" s="134" t="s">
        <v>286</v>
      </c>
      <c r="F180" s="135">
        <v>2</v>
      </c>
      <c r="G180" s="136">
        <v>30.15</v>
      </c>
      <c r="H180" s="141">
        <f t="shared" si="8"/>
        <v>60.3</v>
      </c>
      <c r="I180" s="73"/>
      <c r="J180" s="109"/>
    </row>
    <row r="181" spans="1:10" s="60" customFormat="1" ht="36.75" customHeight="1">
      <c r="A181" s="178" t="s">
        <v>508</v>
      </c>
      <c r="B181" s="143" t="s">
        <v>16</v>
      </c>
      <c r="C181" s="143" t="s">
        <v>293</v>
      </c>
      <c r="D181" s="144" t="s">
        <v>294</v>
      </c>
      <c r="E181" s="134" t="s">
        <v>286</v>
      </c>
      <c r="F181" s="135">
        <v>19</v>
      </c>
      <c r="G181" s="136">
        <v>22.96</v>
      </c>
      <c r="H181" s="141">
        <f t="shared" si="8"/>
        <v>436.24</v>
      </c>
      <c r="I181" s="59"/>
      <c r="J181" s="102"/>
    </row>
    <row r="182" spans="1:10" s="74" customFormat="1" ht="30" customHeight="1">
      <c r="A182" s="178" t="s">
        <v>509</v>
      </c>
      <c r="B182" s="143" t="s">
        <v>16</v>
      </c>
      <c r="C182" s="143" t="s">
        <v>295</v>
      </c>
      <c r="D182" s="144" t="s">
        <v>296</v>
      </c>
      <c r="E182" s="134" t="s">
        <v>286</v>
      </c>
      <c r="F182" s="135">
        <v>2</v>
      </c>
      <c r="G182" s="136">
        <v>33.38</v>
      </c>
      <c r="H182" s="141">
        <f t="shared" si="8"/>
        <v>66.76</v>
      </c>
      <c r="I182" s="73"/>
      <c r="J182" s="109"/>
    </row>
    <row r="183" spans="1:10" s="74" customFormat="1" ht="30" customHeight="1">
      <c r="A183" s="178" t="s">
        <v>510</v>
      </c>
      <c r="B183" s="143" t="s">
        <v>16</v>
      </c>
      <c r="C183" s="143" t="s">
        <v>297</v>
      </c>
      <c r="D183" s="144" t="s">
        <v>298</v>
      </c>
      <c r="E183" s="134" t="s">
        <v>286</v>
      </c>
      <c r="F183" s="135">
        <v>30</v>
      </c>
      <c r="G183" s="136">
        <v>28.17</v>
      </c>
      <c r="H183" s="141">
        <f t="shared" si="8"/>
        <v>845.1</v>
      </c>
      <c r="I183" s="73"/>
      <c r="J183" s="109"/>
    </row>
    <row r="184" spans="1:10" s="60" customFormat="1" ht="24.75" customHeight="1">
      <c r="A184" s="178" t="s">
        <v>511</v>
      </c>
      <c r="B184" s="143" t="s">
        <v>111</v>
      </c>
      <c r="C184" s="143" t="s">
        <v>360</v>
      </c>
      <c r="D184" s="144" t="s">
        <v>363</v>
      </c>
      <c r="E184" s="134" t="s">
        <v>138</v>
      </c>
      <c r="F184" s="135">
        <v>7</v>
      </c>
      <c r="G184" s="136">
        <v>14.06</v>
      </c>
      <c r="H184" s="141">
        <f t="shared" si="8"/>
        <v>98.42</v>
      </c>
      <c r="I184" s="59"/>
      <c r="J184" s="102"/>
    </row>
    <row r="185" spans="1:10" s="74" customFormat="1" ht="39.75" customHeight="1">
      <c r="A185" s="178" t="s">
        <v>512</v>
      </c>
      <c r="B185" s="143" t="s">
        <v>111</v>
      </c>
      <c r="C185" s="214" t="s">
        <v>398</v>
      </c>
      <c r="D185" s="144" t="s">
        <v>165</v>
      </c>
      <c r="E185" s="134" t="s">
        <v>138</v>
      </c>
      <c r="F185" s="135">
        <v>1</v>
      </c>
      <c r="G185" s="136">
        <v>8.09</v>
      </c>
      <c r="H185" s="141">
        <f t="shared" si="8"/>
        <v>8.09</v>
      </c>
      <c r="I185" s="73"/>
      <c r="J185" s="109"/>
    </row>
    <row r="186" spans="1:10" s="60" customFormat="1" ht="29.25" customHeight="1">
      <c r="A186" s="178" t="s">
        <v>513</v>
      </c>
      <c r="B186" s="143" t="s">
        <v>339</v>
      </c>
      <c r="C186" s="143" t="s">
        <v>221</v>
      </c>
      <c r="D186" s="144" t="s">
        <v>166</v>
      </c>
      <c r="E186" s="134" t="s">
        <v>138</v>
      </c>
      <c r="F186" s="135">
        <v>1</v>
      </c>
      <c r="G186" s="136">
        <v>40.67</v>
      </c>
      <c r="H186" s="141">
        <f t="shared" si="8"/>
        <v>40.67</v>
      </c>
      <c r="I186" s="59"/>
      <c r="J186" s="102"/>
    </row>
    <row r="187" spans="1:10" s="74" customFormat="1" ht="48.75" customHeight="1">
      <c r="A187" s="178" t="s">
        <v>514</v>
      </c>
      <c r="B187" s="143" t="s">
        <v>339</v>
      </c>
      <c r="C187" s="143" t="s">
        <v>223</v>
      </c>
      <c r="D187" s="144" t="s">
        <v>167</v>
      </c>
      <c r="E187" s="134" t="s">
        <v>138</v>
      </c>
      <c r="F187" s="135">
        <v>20</v>
      </c>
      <c r="G187" s="136">
        <v>40.83</v>
      </c>
      <c r="H187" s="141">
        <f t="shared" si="8"/>
        <v>816.5999999999999</v>
      </c>
      <c r="I187" s="73"/>
      <c r="J187" s="109"/>
    </row>
    <row r="188" spans="1:10" s="60" customFormat="1" ht="26.25" customHeight="1">
      <c r="A188" s="178" t="s">
        <v>515</v>
      </c>
      <c r="B188" s="143" t="s">
        <v>339</v>
      </c>
      <c r="C188" s="143" t="s">
        <v>224</v>
      </c>
      <c r="D188" s="144" t="s">
        <v>168</v>
      </c>
      <c r="E188" s="134" t="s">
        <v>138</v>
      </c>
      <c r="F188" s="135">
        <v>1</v>
      </c>
      <c r="G188" s="136">
        <v>23.77</v>
      </c>
      <c r="H188" s="141">
        <f t="shared" si="8"/>
        <v>23.77</v>
      </c>
      <c r="I188" s="59"/>
      <c r="J188" s="107"/>
    </row>
    <row r="189" spans="1:10" s="12" customFormat="1" ht="36" customHeight="1">
      <c r="A189" s="178" t="s">
        <v>516</v>
      </c>
      <c r="B189" s="143" t="s">
        <v>339</v>
      </c>
      <c r="C189" s="143" t="s">
        <v>225</v>
      </c>
      <c r="D189" s="144" t="s">
        <v>169</v>
      </c>
      <c r="E189" s="134" t="s">
        <v>138</v>
      </c>
      <c r="F189" s="135">
        <v>1</v>
      </c>
      <c r="G189" s="136">
        <v>45.65</v>
      </c>
      <c r="H189" s="141">
        <f t="shared" si="8"/>
        <v>45.65</v>
      </c>
      <c r="I189" s="30"/>
      <c r="J189" s="104"/>
    </row>
    <row r="190" spans="1:10" s="12" customFormat="1" ht="32.25" customHeight="1">
      <c r="A190" s="181" t="s">
        <v>517</v>
      </c>
      <c r="B190" s="65"/>
      <c r="C190" s="65"/>
      <c r="D190" s="66" t="s">
        <v>49</v>
      </c>
      <c r="E190" s="67"/>
      <c r="F190" s="68"/>
      <c r="G190" s="69"/>
      <c r="H190" s="85"/>
      <c r="I190" s="30"/>
      <c r="J190" s="57"/>
    </row>
    <row r="191" spans="1:10" s="12" customFormat="1" ht="39.75" customHeight="1">
      <c r="A191" s="179" t="s">
        <v>518</v>
      </c>
      <c r="B191" s="61" t="s">
        <v>16</v>
      </c>
      <c r="C191" s="61" t="s">
        <v>51</v>
      </c>
      <c r="D191" s="62" t="s">
        <v>99</v>
      </c>
      <c r="E191" s="28" t="s">
        <v>19</v>
      </c>
      <c r="F191" s="21">
        <v>4</v>
      </c>
      <c r="G191" s="63">
        <v>75.62</v>
      </c>
      <c r="H191" s="83">
        <f>G191*F191</f>
        <v>302.48</v>
      </c>
      <c r="I191" s="30"/>
      <c r="J191" s="101"/>
    </row>
    <row r="192" spans="1:10" s="12" customFormat="1" ht="30.75" customHeight="1">
      <c r="A192" s="119"/>
      <c r="B192" s="13"/>
      <c r="C192" s="13"/>
      <c r="D192" s="16" t="s">
        <v>545</v>
      </c>
      <c r="E192" s="13"/>
      <c r="F192" s="14"/>
      <c r="G192" s="15"/>
      <c r="H192" s="17">
        <f>SUM(H171:H191)</f>
        <v>24192.089999999997</v>
      </c>
      <c r="I192" s="30"/>
      <c r="J192" s="104"/>
    </row>
    <row r="193" spans="1:10" s="60" customFormat="1" ht="15" thickBot="1">
      <c r="A193" s="89"/>
      <c r="B193" s="90"/>
      <c r="C193" s="90"/>
      <c r="D193" s="90"/>
      <c r="E193" s="90"/>
      <c r="F193" s="90"/>
      <c r="G193" s="90"/>
      <c r="H193" s="91"/>
      <c r="I193" s="59"/>
      <c r="J193" s="107"/>
    </row>
    <row r="194" spans="1:10" s="60" customFormat="1" ht="33" customHeight="1" thickBot="1">
      <c r="A194" s="177" t="s">
        <v>519</v>
      </c>
      <c r="B194" s="166"/>
      <c r="C194" s="166"/>
      <c r="D194" s="167" t="s">
        <v>52</v>
      </c>
      <c r="E194" s="168"/>
      <c r="F194" s="169"/>
      <c r="G194" s="170"/>
      <c r="H194" s="171"/>
      <c r="I194" s="59"/>
      <c r="J194" s="107"/>
    </row>
    <row r="195" spans="1:10" s="93" customFormat="1" ht="27.75" customHeight="1">
      <c r="A195" s="184" t="s">
        <v>520</v>
      </c>
      <c r="B195" s="22"/>
      <c r="C195" s="22"/>
      <c r="D195" s="23" t="s">
        <v>53</v>
      </c>
      <c r="E195" s="20"/>
      <c r="F195" s="24"/>
      <c r="G195" s="25"/>
      <c r="H195" s="86"/>
      <c r="I195" s="92"/>
      <c r="J195" s="105"/>
    </row>
    <row r="196" spans="1:10" s="60" customFormat="1" ht="32.25" customHeight="1">
      <c r="A196" s="184" t="s">
        <v>521</v>
      </c>
      <c r="B196" s="147" t="s">
        <v>16</v>
      </c>
      <c r="C196" s="147" t="s">
        <v>55</v>
      </c>
      <c r="D196" s="144" t="s">
        <v>364</v>
      </c>
      <c r="E196" s="134" t="s">
        <v>18</v>
      </c>
      <c r="F196" s="135">
        <v>2706.06</v>
      </c>
      <c r="G196" s="136">
        <v>19.95</v>
      </c>
      <c r="H196" s="137">
        <f>G196*F196</f>
        <v>53985.897</v>
      </c>
      <c r="I196" s="59"/>
      <c r="J196" s="102"/>
    </row>
    <row r="197" spans="1:10" s="60" customFormat="1" ht="30">
      <c r="A197" s="184" t="s">
        <v>522</v>
      </c>
      <c r="B197" s="143" t="s">
        <v>16</v>
      </c>
      <c r="C197" s="143" t="s">
        <v>124</v>
      </c>
      <c r="D197" s="144" t="s">
        <v>125</v>
      </c>
      <c r="E197" s="134" t="s">
        <v>18</v>
      </c>
      <c r="F197" s="135">
        <v>1054.91</v>
      </c>
      <c r="G197" s="136">
        <v>17.13</v>
      </c>
      <c r="H197" s="141">
        <f>G197*F197</f>
        <v>18070.6083</v>
      </c>
      <c r="I197" s="59"/>
      <c r="J197" s="107"/>
    </row>
    <row r="198" spans="1:10" s="60" customFormat="1" ht="22.5" customHeight="1">
      <c r="A198" s="183" t="s">
        <v>521</v>
      </c>
      <c r="B198" s="160"/>
      <c r="C198" s="160"/>
      <c r="D198" s="161" t="s">
        <v>170</v>
      </c>
      <c r="E198" s="162"/>
      <c r="F198" s="163"/>
      <c r="G198" s="164"/>
      <c r="H198" s="165"/>
      <c r="I198" s="59"/>
      <c r="J198" s="102"/>
    </row>
    <row r="199" spans="1:10" s="60" customFormat="1" ht="39.75" customHeight="1">
      <c r="A199" s="178" t="s">
        <v>523</v>
      </c>
      <c r="B199" s="143" t="s">
        <v>16</v>
      </c>
      <c r="C199" s="143" t="s">
        <v>301</v>
      </c>
      <c r="D199" s="144" t="s">
        <v>302</v>
      </c>
      <c r="E199" s="134" t="s">
        <v>132</v>
      </c>
      <c r="F199" s="135">
        <v>164.64</v>
      </c>
      <c r="G199" s="136">
        <v>17.87</v>
      </c>
      <c r="H199" s="141">
        <f>G199*F199</f>
        <v>2942.1168</v>
      </c>
      <c r="I199" s="59"/>
      <c r="J199" s="107"/>
    </row>
    <row r="200" spans="1:10" s="60" customFormat="1" ht="48" customHeight="1">
      <c r="A200" s="178" t="s">
        <v>524</v>
      </c>
      <c r="B200" s="143" t="s">
        <v>16</v>
      </c>
      <c r="C200" s="143" t="s">
        <v>304</v>
      </c>
      <c r="D200" s="144" t="s">
        <v>303</v>
      </c>
      <c r="E200" s="134" t="s">
        <v>132</v>
      </c>
      <c r="F200" s="135">
        <v>164.64</v>
      </c>
      <c r="G200" s="136">
        <v>21.6</v>
      </c>
      <c r="H200" s="141">
        <f>G200*F200</f>
        <v>3556.224</v>
      </c>
      <c r="I200" s="59"/>
      <c r="J200" s="102"/>
    </row>
    <row r="201" spans="1:10" s="93" customFormat="1" ht="29.25" customHeight="1">
      <c r="A201" s="215" t="s">
        <v>522</v>
      </c>
      <c r="B201" s="160"/>
      <c r="C201" s="160"/>
      <c r="D201" s="161" t="s">
        <v>171</v>
      </c>
      <c r="E201" s="162"/>
      <c r="F201" s="163"/>
      <c r="G201" s="164"/>
      <c r="H201" s="165"/>
      <c r="I201" s="70"/>
      <c r="J201" s="114"/>
    </row>
    <row r="202" spans="1:10" s="93" customFormat="1" ht="57" customHeight="1">
      <c r="A202" s="178" t="s">
        <v>525</v>
      </c>
      <c r="B202" s="143" t="s">
        <v>16</v>
      </c>
      <c r="C202" s="143" t="s">
        <v>299</v>
      </c>
      <c r="D202" s="144" t="s">
        <v>300</v>
      </c>
      <c r="E202" s="134" t="s">
        <v>132</v>
      </c>
      <c r="F202" s="135">
        <v>164.64</v>
      </c>
      <c r="G202" s="136">
        <v>18.74</v>
      </c>
      <c r="H202" s="141">
        <f>G202*F202</f>
        <v>3085.3535999999995</v>
      </c>
      <c r="I202" s="70"/>
      <c r="J202" s="113"/>
    </row>
    <row r="203" spans="1:10" s="78" customFormat="1" ht="27" customHeight="1">
      <c r="A203" s="183" t="s">
        <v>526</v>
      </c>
      <c r="B203" s="160"/>
      <c r="C203" s="160"/>
      <c r="D203" s="161" t="s">
        <v>54</v>
      </c>
      <c r="E203" s="162"/>
      <c r="F203" s="163"/>
      <c r="G203" s="164"/>
      <c r="H203" s="165"/>
      <c r="I203" s="115"/>
      <c r="J203" s="116"/>
    </row>
    <row r="204" spans="1:10" s="12" customFormat="1" ht="45" customHeight="1">
      <c r="A204" s="178" t="s">
        <v>527</v>
      </c>
      <c r="B204" s="143" t="s">
        <v>16</v>
      </c>
      <c r="C204" s="143" t="s">
        <v>306</v>
      </c>
      <c r="D204" s="144" t="s">
        <v>305</v>
      </c>
      <c r="E204" s="134" t="s">
        <v>132</v>
      </c>
      <c r="F204" s="135">
        <v>5.86</v>
      </c>
      <c r="G204" s="136">
        <v>31.38</v>
      </c>
      <c r="H204" s="141">
        <f>G204*F204</f>
        <v>183.8868</v>
      </c>
      <c r="I204" s="30"/>
      <c r="J204" s="104"/>
    </row>
    <row r="205" spans="1:10" s="12" customFormat="1" ht="30">
      <c r="A205" s="178" t="s">
        <v>528</v>
      </c>
      <c r="B205" s="64" t="s">
        <v>16</v>
      </c>
      <c r="C205" s="64" t="s">
        <v>57</v>
      </c>
      <c r="D205" s="62" t="s">
        <v>56</v>
      </c>
      <c r="E205" s="28" t="s">
        <v>18</v>
      </c>
      <c r="F205" s="21">
        <v>69.96</v>
      </c>
      <c r="G205" s="63">
        <v>9.35</v>
      </c>
      <c r="H205" s="83">
        <f>G205*F205</f>
        <v>654.1259999999999</v>
      </c>
      <c r="I205" s="30"/>
      <c r="J205" s="57"/>
    </row>
    <row r="206" spans="1:10" s="12" customFormat="1" ht="29.25" customHeight="1">
      <c r="A206" s="119"/>
      <c r="B206" s="13"/>
      <c r="C206" s="13"/>
      <c r="D206" s="16" t="s">
        <v>546</v>
      </c>
      <c r="E206" s="13"/>
      <c r="F206" s="14"/>
      <c r="G206" s="15"/>
      <c r="H206" s="17">
        <f>SUM(H196:H205)</f>
        <v>82478.2125</v>
      </c>
      <c r="I206" s="30"/>
      <c r="J206" s="101"/>
    </row>
    <row r="207" spans="1:10" s="60" customFormat="1" ht="18.75" customHeight="1" thickBot="1">
      <c r="A207" s="222"/>
      <c r="B207" s="223"/>
      <c r="C207" s="223"/>
      <c r="D207" s="223"/>
      <c r="E207" s="223"/>
      <c r="F207" s="223"/>
      <c r="G207" s="223"/>
      <c r="H207" s="224"/>
      <c r="I207" s="120">
        <v>129.49</v>
      </c>
      <c r="J207" s="107">
        <f>I207*$J$7</f>
        <v>169.50241</v>
      </c>
    </row>
    <row r="208" spans="1:10" s="60" customFormat="1" ht="30.75" customHeight="1" thickBot="1">
      <c r="A208" s="177" t="s">
        <v>529</v>
      </c>
      <c r="B208" s="166"/>
      <c r="C208" s="166"/>
      <c r="D208" s="167" t="s">
        <v>60</v>
      </c>
      <c r="E208" s="168"/>
      <c r="F208" s="169"/>
      <c r="G208" s="170"/>
      <c r="H208" s="171"/>
      <c r="I208" s="59"/>
      <c r="J208" s="107"/>
    </row>
    <row r="209" spans="1:10" s="12" customFormat="1" ht="29.25" customHeight="1">
      <c r="A209" s="184" t="s">
        <v>530</v>
      </c>
      <c r="B209" s="22"/>
      <c r="C209" s="22"/>
      <c r="D209" s="23" t="s">
        <v>61</v>
      </c>
      <c r="E209" s="20"/>
      <c r="F209" s="24"/>
      <c r="G209" s="25"/>
      <c r="H209" s="86"/>
      <c r="I209" s="30"/>
      <c r="J209" s="104"/>
    </row>
    <row r="210" spans="1:10" s="12" customFormat="1" ht="24.75" customHeight="1">
      <c r="A210" s="179" t="s">
        <v>531</v>
      </c>
      <c r="B210" s="61" t="s">
        <v>16</v>
      </c>
      <c r="C210" s="61" t="s">
        <v>69</v>
      </c>
      <c r="D210" s="62" t="s">
        <v>70</v>
      </c>
      <c r="E210" s="28" t="s">
        <v>24</v>
      </c>
      <c r="F210" s="21">
        <v>78.45</v>
      </c>
      <c r="G210" s="63">
        <v>45.16</v>
      </c>
      <c r="H210" s="83">
        <f>G210*F210</f>
        <v>3542.8019999999997</v>
      </c>
      <c r="I210" s="30"/>
      <c r="J210" s="57"/>
    </row>
    <row r="211" spans="1:10" s="12" customFormat="1" ht="48" customHeight="1">
      <c r="A211" s="179" t="s">
        <v>532</v>
      </c>
      <c r="B211" s="64" t="s">
        <v>16</v>
      </c>
      <c r="C211" s="64" t="s">
        <v>308</v>
      </c>
      <c r="D211" s="62" t="s">
        <v>71</v>
      </c>
      <c r="E211" s="28" t="s">
        <v>18</v>
      </c>
      <c r="F211" s="21">
        <v>773.44</v>
      </c>
      <c r="G211" s="63">
        <v>66.79</v>
      </c>
      <c r="H211" s="84">
        <f>G211*F211</f>
        <v>51658.05760000001</v>
      </c>
      <c r="I211" s="31"/>
      <c r="J211" s="58"/>
    </row>
    <row r="212" spans="1:10" s="12" customFormat="1" ht="49.5" customHeight="1">
      <c r="A212" s="179" t="s">
        <v>533</v>
      </c>
      <c r="B212" s="64" t="s">
        <v>16</v>
      </c>
      <c r="C212" s="64" t="s">
        <v>214</v>
      </c>
      <c r="D212" s="62" t="s">
        <v>213</v>
      </c>
      <c r="E212" s="28" t="s">
        <v>18</v>
      </c>
      <c r="F212" s="21">
        <v>36.46</v>
      </c>
      <c r="G212" s="63">
        <v>65.25</v>
      </c>
      <c r="H212" s="84">
        <f>G212*F212</f>
        <v>2379.015</v>
      </c>
      <c r="I212" s="31"/>
      <c r="J212" s="57"/>
    </row>
    <row r="213" spans="1:10" s="12" customFormat="1" ht="27.75" customHeight="1">
      <c r="A213" s="181" t="s">
        <v>534</v>
      </c>
      <c r="B213" s="65"/>
      <c r="C213" s="65"/>
      <c r="D213" s="66" t="s">
        <v>62</v>
      </c>
      <c r="E213" s="67"/>
      <c r="F213" s="68"/>
      <c r="G213" s="69"/>
      <c r="H213" s="85"/>
      <c r="I213" s="31"/>
      <c r="J213" s="57"/>
    </row>
    <row r="214" spans="1:10" ht="26.25" customHeight="1">
      <c r="A214" s="179" t="s">
        <v>535</v>
      </c>
      <c r="B214" s="61" t="s">
        <v>16</v>
      </c>
      <c r="C214" s="61" t="s">
        <v>68</v>
      </c>
      <c r="D214" s="62" t="s">
        <v>96</v>
      </c>
      <c r="E214" s="28" t="s">
        <v>18</v>
      </c>
      <c r="F214" s="21">
        <v>588.7</v>
      </c>
      <c r="G214" s="63">
        <v>16.06</v>
      </c>
      <c r="H214" s="83">
        <f>G214*F214</f>
        <v>9454.522</v>
      </c>
      <c r="I214" s="32"/>
      <c r="J214" s="4"/>
    </row>
    <row r="215" spans="1:10" ht="23.25" customHeight="1">
      <c r="A215" s="181" t="s">
        <v>536</v>
      </c>
      <c r="B215" s="65"/>
      <c r="C215" s="65"/>
      <c r="D215" s="66" t="s">
        <v>63</v>
      </c>
      <c r="E215" s="67"/>
      <c r="F215" s="68"/>
      <c r="G215" s="69"/>
      <c r="H215" s="85"/>
      <c r="I215" s="33"/>
      <c r="J215" s="4"/>
    </row>
    <row r="216" spans="1:10" ht="21" customHeight="1">
      <c r="A216" s="179" t="s">
        <v>537</v>
      </c>
      <c r="B216" s="61" t="s">
        <v>16</v>
      </c>
      <c r="C216" s="61" t="s">
        <v>66</v>
      </c>
      <c r="D216" s="62" t="s">
        <v>67</v>
      </c>
      <c r="E216" s="28" t="s">
        <v>18</v>
      </c>
      <c r="F216" s="21">
        <v>600.4</v>
      </c>
      <c r="G216" s="63">
        <v>9.73</v>
      </c>
      <c r="H216" s="83">
        <f>G216*F216</f>
        <v>5841.892</v>
      </c>
      <c r="I216" s="33"/>
      <c r="J216" s="4"/>
    </row>
    <row r="217" spans="1:10" ht="26.25" customHeight="1">
      <c r="A217" s="181" t="s">
        <v>538</v>
      </c>
      <c r="B217" s="65"/>
      <c r="C217" s="65"/>
      <c r="D217" s="66" t="s">
        <v>64</v>
      </c>
      <c r="E217" s="67"/>
      <c r="F217" s="68"/>
      <c r="G217" s="69"/>
      <c r="H217" s="85"/>
      <c r="I217" s="33"/>
      <c r="J217" s="4"/>
    </row>
    <row r="218" spans="1:10" ht="30">
      <c r="A218" s="179" t="s">
        <v>539</v>
      </c>
      <c r="B218" s="64" t="s">
        <v>339</v>
      </c>
      <c r="C218" s="64" t="s">
        <v>226</v>
      </c>
      <c r="D218" s="62" t="s">
        <v>342</v>
      </c>
      <c r="E218" s="28" t="s">
        <v>24</v>
      </c>
      <c r="F218" s="21">
        <v>228.9</v>
      </c>
      <c r="G218" s="63">
        <v>65.18</v>
      </c>
      <c r="H218" s="83">
        <f>G218*F218</f>
        <v>14919.702000000001</v>
      </c>
      <c r="I218" s="33"/>
      <c r="J218" s="4"/>
    </row>
    <row r="219" spans="1:10" ht="30">
      <c r="A219" s="179" t="s">
        <v>540</v>
      </c>
      <c r="B219" s="64" t="s">
        <v>339</v>
      </c>
      <c r="C219" s="64" t="s">
        <v>227</v>
      </c>
      <c r="D219" s="62" t="s">
        <v>65</v>
      </c>
      <c r="E219" s="28" t="s">
        <v>24</v>
      </c>
      <c r="F219" s="21">
        <v>150</v>
      </c>
      <c r="G219" s="63">
        <v>29.2</v>
      </c>
      <c r="H219" s="84">
        <f>G219*F219</f>
        <v>4380</v>
      </c>
      <c r="I219" s="33"/>
      <c r="J219" s="4"/>
    </row>
    <row r="220" spans="1:10" ht="43.5" customHeight="1">
      <c r="A220" s="179" t="s">
        <v>541</v>
      </c>
      <c r="B220" s="143" t="s">
        <v>16</v>
      </c>
      <c r="C220" s="143" t="s">
        <v>74</v>
      </c>
      <c r="D220" s="144" t="s">
        <v>103</v>
      </c>
      <c r="E220" s="134" t="s">
        <v>24</v>
      </c>
      <c r="F220" s="135">
        <v>40</v>
      </c>
      <c r="G220" s="135">
        <v>750.52</v>
      </c>
      <c r="H220" s="141">
        <f>G220*F220</f>
        <v>30020.8</v>
      </c>
      <c r="I220" s="33"/>
      <c r="J220" s="4"/>
    </row>
    <row r="221" spans="1:10" ht="23.25" customHeight="1">
      <c r="A221" s="119"/>
      <c r="B221" s="13"/>
      <c r="C221" s="13"/>
      <c r="D221" s="16" t="s">
        <v>547</v>
      </c>
      <c r="E221" s="13"/>
      <c r="F221" s="14"/>
      <c r="G221" s="15"/>
      <c r="H221" s="17">
        <f>SUM(H210:H220)</f>
        <v>122196.79060000001</v>
      </c>
      <c r="I221" s="33"/>
      <c r="J221" s="4"/>
    </row>
    <row r="222" spans="1:10" ht="15" thickBot="1">
      <c r="A222" s="222"/>
      <c r="B222" s="223"/>
      <c r="C222" s="223"/>
      <c r="D222" s="223"/>
      <c r="E222" s="223"/>
      <c r="F222" s="223"/>
      <c r="G222" s="223"/>
      <c r="H222" s="224"/>
      <c r="I222" s="33"/>
      <c r="J222" s="4"/>
    </row>
    <row r="223" spans="1:10" ht="27.75" customHeight="1" thickBot="1">
      <c r="A223" s="177" t="s">
        <v>542</v>
      </c>
      <c r="B223" s="166"/>
      <c r="C223" s="166"/>
      <c r="D223" s="167" t="s">
        <v>58</v>
      </c>
      <c r="E223" s="168"/>
      <c r="F223" s="169"/>
      <c r="G223" s="170"/>
      <c r="H223" s="171"/>
      <c r="I223" s="33"/>
      <c r="J223" s="4"/>
    </row>
    <row r="224" spans="1:10" ht="72" customHeight="1">
      <c r="A224" s="179" t="s">
        <v>543</v>
      </c>
      <c r="B224" s="61" t="s">
        <v>111</v>
      </c>
      <c r="C224" s="185" t="s">
        <v>401</v>
      </c>
      <c r="D224" s="62" t="s">
        <v>400</v>
      </c>
      <c r="E224" s="28" t="s">
        <v>59</v>
      </c>
      <c r="F224" s="21">
        <v>4</v>
      </c>
      <c r="G224" s="63">
        <v>169.5</v>
      </c>
      <c r="H224" s="83">
        <f>G224*F224</f>
        <v>678</v>
      </c>
      <c r="I224" s="33"/>
      <c r="J224" s="4"/>
    </row>
    <row r="225" spans="1:10" ht="45">
      <c r="A225" s="179" t="s">
        <v>544</v>
      </c>
      <c r="B225" s="61" t="s">
        <v>16</v>
      </c>
      <c r="C225" s="61" t="s">
        <v>122</v>
      </c>
      <c r="D225" s="62" t="s">
        <v>123</v>
      </c>
      <c r="E225" s="28" t="s">
        <v>59</v>
      </c>
      <c r="F225" s="21">
        <v>1</v>
      </c>
      <c r="G225" s="63">
        <v>1061.98</v>
      </c>
      <c r="H225" s="84">
        <f>G225*F225</f>
        <v>1061.98</v>
      </c>
      <c r="I225" s="33"/>
      <c r="J225" s="4"/>
    </row>
    <row r="226" spans="1:10" ht="23.25" customHeight="1">
      <c r="A226" s="119"/>
      <c r="B226" s="13"/>
      <c r="C226" s="13"/>
      <c r="D226" s="16" t="s">
        <v>548</v>
      </c>
      <c r="E226" s="13"/>
      <c r="F226" s="14"/>
      <c r="G226" s="15"/>
      <c r="H226" s="17">
        <f>SUM(H224:H225)</f>
        <v>1739.98</v>
      </c>
      <c r="I226" s="33"/>
      <c r="J226" s="4"/>
    </row>
    <row r="227" spans="1:10" ht="15">
      <c r="A227" s="235"/>
      <c r="B227" s="236"/>
      <c r="C227" s="236"/>
      <c r="D227" s="236"/>
      <c r="E227" s="236"/>
      <c r="F227" s="236"/>
      <c r="G227" s="236"/>
      <c r="H227" s="237"/>
      <c r="I227" s="33"/>
      <c r="J227" s="4"/>
    </row>
    <row r="228" spans="1:10" ht="15">
      <c r="A228" s="269"/>
      <c r="B228" s="270"/>
      <c r="C228" s="270"/>
      <c r="D228" s="13"/>
      <c r="E228" s="13"/>
      <c r="F228" s="13"/>
      <c r="G228" s="13"/>
      <c r="H228" s="18"/>
      <c r="I228" s="33"/>
      <c r="J228" s="4"/>
    </row>
    <row r="229" spans="1:10" ht="37.5" customHeight="1">
      <c r="A229" s="267" t="s">
        <v>12</v>
      </c>
      <c r="B229" s="268"/>
      <c r="C229" s="268"/>
      <c r="D229" s="268"/>
      <c r="E229" s="268"/>
      <c r="F229" s="268"/>
      <c r="G229" s="268"/>
      <c r="H229" s="19">
        <f>SUM(H226,H221,H206,H192,H167,H137,H131,H127,H119,H74,H55,H45,H39,H26,H11,H64,H15,H51,H60)</f>
        <v>699738.8242</v>
      </c>
      <c r="I229" s="33"/>
      <c r="J229" s="4"/>
    </row>
    <row r="230" spans="1:10" ht="36" customHeight="1">
      <c r="A230" s="257" t="s">
        <v>556</v>
      </c>
      <c r="B230" s="258"/>
      <c r="C230" s="258"/>
      <c r="D230" s="258"/>
      <c r="E230" s="258"/>
      <c r="F230" s="258"/>
      <c r="G230" s="258"/>
      <c r="H230" s="259"/>
      <c r="I230" s="33"/>
      <c r="J230" s="4"/>
    </row>
    <row r="231" spans="1:10" ht="15">
      <c r="A231" s="186"/>
      <c r="B231" s="187"/>
      <c r="C231" s="187"/>
      <c r="D231" s="188"/>
      <c r="E231" s="189"/>
      <c r="F231" s="190"/>
      <c r="G231" s="191"/>
      <c r="H231" s="192"/>
      <c r="I231" s="33"/>
      <c r="J231" s="4"/>
    </row>
    <row r="232" spans="1:10" ht="15">
      <c r="A232" s="88"/>
      <c r="B232" s="187"/>
      <c r="C232" s="187"/>
      <c r="D232" s="193"/>
      <c r="E232" s="76"/>
      <c r="F232" s="76"/>
      <c r="G232" s="76"/>
      <c r="H232" s="87"/>
      <c r="I232" s="33"/>
      <c r="J232" s="4"/>
    </row>
    <row r="233" spans="1:10" ht="15">
      <c r="A233" s="263"/>
      <c r="B233" s="263"/>
      <c r="C233" s="263"/>
      <c r="D233" s="263"/>
      <c r="E233" s="189"/>
      <c r="F233" s="231"/>
      <c r="G233" s="231"/>
      <c r="H233" s="232"/>
      <c r="I233" s="33"/>
      <c r="J233" s="4">
        <f>SUM(H226,H221,H206,H192,H167,H137,H131,H127,H119,H74,H64,H60,H55,H51,H45,H39,H26,H15,H11)</f>
        <v>699738.8242000001</v>
      </c>
    </row>
    <row r="234" spans="1:10" ht="15">
      <c r="A234" s="266"/>
      <c r="B234" s="266"/>
      <c r="C234" s="221"/>
      <c r="D234" s="221"/>
      <c r="E234" s="189"/>
      <c r="F234" s="233"/>
      <c r="G234" s="233"/>
      <c r="H234" s="234"/>
      <c r="I234" s="33"/>
      <c r="J234" s="4">
        <f>H229-J233</f>
        <v>0</v>
      </c>
    </row>
    <row r="235" spans="1:10" ht="15">
      <c r="A235" s="266"/>
      <c r="B235" s="266"/>
      <c r="C235" s="221"/>
      <c r="D235" s="221"/>
      <c r="E235" s="189"/>
      <c r="F235" s="225" t="s">
        <v>558</v>
      </c>
      <c r="G235" s="225"/>
      <c r="H235" s="226"/>
      <c r="I235" s="33"/>
      <c r="J235" s="4"/>
    </row>
    <row r="236" spans="1:10" ht="15">
      <c r="A236" s="260"/>
      <c r="B236" s="261"/>
      <c r="C236" s="262"/>
      <c r="D236" s="262"/>
      <c r="E236" s="189"/>
      <c r="F236" s="231" t="s">
        <v>127</v>
      </c>
      <c r="G236" s="231"/>
      <c r="H236" s="232"/>
      <c r="I236" s="33"/>
      <c r="J236" s="4"/>
    </row>
    <row r="237" spans="1:10" ht="15.75" thickBot="1">
      <c r="A237" s="195"/>
      <c r="B237" s="196"/>
      <c r="C237" s="196"/>
      <c r="D237" s="197"/>
      <c r="E237" s="198"/>
      <c r="F237" s="229" t="s">
        <v>559</v>
      </c>
      <c r="G237" s="229"/>
      <c r="H237" s="230"/>
      <c r="I237" s="33"/>
      <c r="J237" s="4"/>
    </row>
    <row r="238" spans="1:10" ht="15">
      <c r="A238" s="187"/>
      <c r="B238" s="187"/>
      <c r="C238" s="187"/>
      <c r="D238" s="199"/>
      <c r="E238" s="200"/>
      <c r="F238" s="201"/>
      <c r="G238" s="191"/>
      <c r="H238" s="191"/>
      <c r="I238" s="33"/>
      <c r="J238" s="4"/>
    </row>
    <row r="239" spans="1:10" ht="15">
      <c r="A239" s="187"/>
      <c r="B239" s="187"/>
      <c r="C239" s="187"/>
      <c r="D239" s="199"/>
      <c r="E239" s="200"/>
      <c r="F239" s="201"/>
      <c r="G239" s="191"/>
      <c r="H239" s="191"/>
      <c r="I239" s="33"/>
      <c r="J239" s="4"/>
    </row>
    <row r="240" spans="1:10" ht="15">
      <c r="A240" s="187"/>
      <c r="B240" s="187"/>
      <c r="C240" s="187"/>
      <c r="D240" s="199"/>
      <c r="E240" s="200"/>
      <c r="F240" s="201"/>
      <c r="G240" s="191"/>
      <c r="H240" s="191"/>
      <c r="I240" s="33"/>
      <c r="J240" s="4"/>
    </row>
    <row r="241" spans="1:10" ht="15">
      <c r="A241" s="200"/>
      <c r="B241" s="200"/>
      <c r="C241" s="200"/>
      <c r="D241" s="202"/>
      <c r="E241" s="189"/>
      <c r="F241" s="190"/>
      <c r="G241" s="191"/>
      <c r="H241" s="191"/>
      <c r="I241" s="33"/>
      <c r="J241" s="4"/>
    </row>
    <row r="242" spans="1:10" ht="15">
      <c r="A242" s="200"/>
      <c r="B242" s="200"/>
      <c r="C242" s="200"/>
      <c r="D242" s="199"/>
      <c r="E242" s="200"/>
      <c r="F242" s="201"/>
      <c r="G242" s="191"/>
      <c r="H242" s="191"/>
      <c r="I242" s="33"/>
      <c r="J242" s="4"/>
    </row>
    <row r="243" spans="1:10" ht="15">
      <c r="A243" s="200"/>
      <c r="B243" s="200"/>
      <c r="C243" s="200"/>
      <c r="D243" s="199"/>
      <c r="E243" s="200"/>
      <c r="F243" s="201"/>
      <c r="G243" s="191"/>
      <c r="H243" s="191"/>
      <c r="I243" s="33"/>
      <c r="J243" s="4"/>
    </row>
    <row r="244" spans="1:10" ht="15">
      <c r="A244" s="200"/>
      <c r="B244" s="200"/>
      <c r="C244" s="200"/>
      <c r="D244" s="199"/>
      <c r="E244" s="200"/>
      <c r="F244" s="201"/>
      <c r="G244" s="191"/>
      <c r="H244" s="8"/>
      <c r="I244" s="33"/>
      <c r="J244" s="4"/>
    </row>
    <row r="245" spans="1:10" ht="15">
      <c r="A245" s="200"/>
      <c r="B245" s="200"/>
      <c r="C245" s="200"/>
      <c r="D245" s="202"/>
      <c r="E245" s="189"/>
      <c r="F245" s="190"/>
      <c r="G245" s="191"/>
      <c r="H245" s="191"/>
      <c r="I245" s="33"/>
      <c r="J245" s="4"/>
    </row>
    <row r="246" spans="1:10" ht="15">
      <c r="A246" s="200"/>
      <c r="B246" s="200"/>
      <c r="C246" s="200"/>
      <c r="D246" s="188"/>
      <c r="E246" s="189"/>
      <c r="F246" s="190"/>
      <c r="G246" s="191"/>
      <c r="H246" s="191"/>
      <c r="I246" s="33"/>
      <c r="J246" s="4"/>
    </row>
    <row r="247" spans="1:10" ht="15">
      <c r="A247" s="200"/>
      <c r="B247" s="200"/>
      <c r="C247" s="200"/>
      <c r="D247" s="188"/>
      <c r="E247" s="189"/>
      <c r="F247" s="190"/>
      <c r="G247" s="191"/>
      <c r="H247" s="191"/>
      <c r="I247" s="33"/>
      <c r="J247" s="4"/>
    </row>
    <row r="248" spans="1:10" ht="15">
      <c r="A248" s="200"/>
      <c r="B248" s="200"/>
      <c r="C248" s="200"/>
      <c r="D248" s="202"/>
      <c r="E248" s="189"/>
      <c r="F248" s="190"/>
      <c r="G248" s="191"/>
      <c r="H248" s="191"/>
      <c r="I248" s="33"/>
      <c r="J248" s="4"/>
    </row>
    <row r="249" spans="1:10" ht="15">
      <c r="A249" s="200"/>
      <c r="B249" s="200"/>
      <c r="C249" s="200"/>
      <c r="D249" s="202"/>
      <c r="E249" s="189"/>
      <c r="F249" s="190"/>
      <c r="G249" s="191"/>
      <c r="H249" s="191"/>
      <c r="I249" s="33"/>
      <c r="J249" s="4"/>
    </row>
    <row r="250" spans="1:10" ht="15">
      <c r="A250" s="200"/>
      <c r="B250" s="200"/>
      <c r="C250" s="200"/>
      <c r="D250" s="188"/>
      <c r="E250" s="189"/>
      <c r="F250" s="190"/>
      <c r="G250" s="191"/>
      <c r="H250" s="191"/>
      <c r="I250" s="33"/>
      <c r="J250" s="4"/>
    </row>
    <row r="251" spans="1:10" ht="15">
      <c r="A251" s="200"/>
      <c r="B251" s="200"/>
      <c r="C251" s="200"/>
      <c r="D251" s="202"/>
      <c r="E251" s="189"/>
      <c r="F251" s="190"/>
      <c r="G251" s="191"/>
      <c r="H251" s="191"/>
      <c r="I251" s="33"/>
      <c r="J251" s="4"/>
    </row>
    <row r="252" spans="1:10" ht="15">
      <c r="A252" s="200"/>
      <c r="B252" s="200"/>
      <c r="C252" s="200"/>
      <c r="D252" s="202"/>
      <c r="E252" s="189"/>
      <c r="F252" s="190"/>
      <c r="G252" s="191"/>
      <c r="H252" s="191"/>
      <c r="I252" s="33"/>
      <c r="J252" s="4"/>
    </row>
    <row r="253" spans="1:10" ht="15">
      <c r="A253" s="200"/>
      <c r="B253" s="200"/>
      <c r="C253" s="200"/>
      <c r="D253" s="188"/>
      <c r="E253" s="189"/>
      <c r="F253" s="190"/>
      <c r="G253" s="191"/>
      <c r="H253" s="191"/>
      <c r="I253" s="33"/>
      <c r="J253" s="4"/>
    </row>
    <row r="254" spans="1:10" ht="15">
      <c r="A254" s="200"/>
      <c r="B254" s="200"/>
      <c r="C254" s="200"/>
      <c r="D254" s="202"/>
      <c r="E254" s="189"/>
      <c r="F254" s="190"/>
      <c r="G254" s="191"/>
      <c r="H254" s="191"/>
      <c r="I254" s="33"/>
      <c r="J254" s="4"/>
    </row>
    <row r="255" spans="1:10" ht="15">
      <c r="A255" s="200"/>
      <c r="B255" s="200"/>
      <c r="C255" s="200"/>
      <c r="D255" s="188"/>
      <c r="E255" s="189"/>
      <c r="F255" s="190"/>
      <c r="G255" s="191"/>
      <c r="H255" s="191"/>
      <c r="I255" s="33"/>
      <c r="J255" s="4"/>
    </row>
    <row r="256" spans="1:10" ht="15">
      <c r="A256" s="200"/>
      <c r="B256" s="200"/>
      <c r="C256" s="200"/>
      <c r="D256" s="202"/>
      <c r="E256" s="189"/>
      <c r="F256" s="190"/>
      <c r="G256" s="191"/>
      <c r="H256" s="191"/>
      <c r="I256" s="33"/>
      <c r="J256" s="4"/>
    </row>
    <row r="257" spans="1:10" ht="15">
      <c r="A257" s="200"/>
      <c r="B257" s="200"/>
      <c r="C257" s="200"/>
      <c r="D257" s="188"/>
      <c r="E257" s="189"/>
      <c r="F257" s="190"/>
      <c r="G257" s="191"/>
      <c r="H257" s="191"/>
      <c r="I257" s="33"/>
      <c r="J257" s="4"/>
    </row>
    <row r="258" spans="1:10" ht="15">
      <c r="A258" s="200"/>
      <c r="B258" s="200"/>
      <c r="C258" s="200"/>
      <c r="D258" s="202"/>
      <c r="E258" s="189"/>
      <c r="F258" s="190"/>
      <c r="G258" s="191"/>
      <c r="H258" s="191"/>
      <c r="I258" s="33"/>
      <c r="J258" s="4"/>
    </row>
    <row r="259" spans="1:10" ht="15">
      <c r="A259" s="200"/>
      <c r="B259" s="200"/>
      <c r="C259" s="200"/>
      <c r="D259" s="188"/>
      <c r="E259" s="189"/>
      <c r="F259" s="190"/>
      <c r="G259" s="191"/>
      <c r="H259" s="191"/>
      <c r="I259" s="33"/>
      <c r="J259" s="4"/>
    </row>
    <row r="260" spans="1:10" ht="15">
      <c r="A260" s="200"/>
      <c r="B260" s="200"/>
      <c r="C260" s="200"/>
      <c r="D260" s="202"/>
      <c r="E260" s="189"/>
      <c r="F260" s="190"/>
      <c r="G260" s="191"/>
      <c r="H260" s="191"/>
      <c r="I260" s="33"/>
      <c r="J260" s="4"/>
    </row>
    <row r="261" spans="1:10" ht="15">
      <c r="A261" s="200"/>
      <c r="B261" s="200"/>
      <c r="C261" s="200"/>
      <c r="D261" s="202"/>
      <c r="E261" s="189"/>
      <c r="F261" s="190"/>
      <c r="G261" s="191"/>
      <c r="H261" s="191"/>
      <c r="I261" s="33"/>
      <c r="J261" s="4"/>
    </row>
    <row r="262" spans="1:10" ht="15">
      <c r="A262" s="200"/>
      <c r="B262" s="200"/>
      <c r="C262" s="200"/>
      <c r="D262" s="188"/>
      <c r="E262" s="189"/>
      <c r="F262" s="190"/>
      <c r="G262" s="191"/>
      <c r="H262" s="191"/>
      <c r="I262" s="33"/>
      <c r="J262" s="4"/>
    </row>
    <row r="263" spans="1:10" ht="15">
      <c r="A263" s="200"/>
      <c r="B263" s="200"/>
      <c r="C263" s="200"/>
      <c r="D263" s="202"/>
      <c r="E263" s="189"/>
      <c r="F263" s="190"/>
      <c r="G263" s="191"/>
      <c r="H263" s="191"/>
      <c r="I263" s="33"/>
      <c r="J263" s="4"/>
    </row>
    <row r="264" spans="1:10" ht="15">
      <c r="A264" s="200"/>
      <c r="B264" s="200"/>
      <c r="C264" s="200"/>
      <c r="D264" s="202"/>
      <c r="E264" s="189"/>
      <c r="F264" s="190"/>
      <c r="G264" s="191"/>
      <c r="H264" s="191"/>
      <c r="I264" s="33"/>
      <c r="J264" s="4"/>
    </row>
    <row r="265" spans="1:10" ht="15">
      <c r="A265" s="200"/>
      <c r="B265" s="200"/>
      <c r="C265" s="200"/>
      <c r="D265" s="202"/>
      <c r="E265" s="189"/>
      <c r="F265" s="190"/>
      <c r="G265" s="191"/>
      <c r="H265" s="191"/>
      <c r="I265" s="33"/>
      <c r="J265" s="4"/>
    </row>
    <row r="266" spans="1:10" ht="15">
      <c r="A266" s="200"/>
      <c r="B266" s="200"/>
      <c r="C266" s="200"/>
      <c r="D266" s="202"/>
      <c r="E266" s="189"/>
      <c r="F266" s="190"/>
      <c r="G266" s="191"/>
      <c r="H266" s="191"/>
      <c r="I266" s="33"/>
      <c r="J266" s="4"/>
    </row>
    <row r="267" spans="1:10" ht="15">
      <c r="A267" s="200"/>
      <c r="B267" s="200"/>
      <c r="C267" s="200"/>
      <c r="D267" s="202"/>
      <c r="E267" s="189"/>
      <c r="F267" s="190"/>
      <c r="G267" s="191"/>
      <c r="H267" s="191"/>
      <c r="I267" s="33"/>
      <c r="J267" s="4"/>
    </row>
    <row r="268" spans="1:10" ht="15">
      <c r="A268" s="200"/>
      <c r="B268" s="200"/>
      <c r="C268" s="200"/>
      <c r="D268" s="202"/>
      <c r="E268" s="189"/>
      <c r="F268" s="190"/>
      <c r="G268" s="191"/>
      <c r="H268" s="191"/>
      <c r="I268" s="33"/>
      <c r="J268" s="4"/>
    </row>
    <row r="269" spans="1:10" ht="15">
      <c r="A269" s="200"/>
      <c r="B269" s="200"/>
      <c r="C269" s="200"/>
      <c r="D269" s="188"/>
      <c r="E269" s="189"/>
      <c r="F269" s="190"/>
      <c r="G269" s="191"/>
      <c r="H269" s="191"/>
      <c r="I269" s="33"/>
      <c r="J269" s="4"/>
    </row>
    <row r="270" spans="1:10" ht="15">
      <c r="A270" s="200"/>
      <c r="B270" s="200"/>
      <c r="C270" s="200"/>
      <c r="D270" s="202"/>
      <c r="E270" s="189"/>
      <c r="F270" s="190"/>
      <c r="G270" s="191"/>
      <c r="H270" s="191"/>
      <c r="I270" s="33"/>
      <c r="J270" s="4"/>
    </row>
    <row r="271" spans="1:10" ht="15">
      <c r="A271" s="200"/>
      <c r="B271" s="200"/>
      <c r="C271" s="200"/>
      <c r="D271" s="202"/>
      <c r="E271" s="189"/>
      <c r="F271" s="190"/>
      <c r="G271" s="191"/>
      <c r="H271" s="191"/>
      <c r="I271" s="33"/>
      <c r="J271" s="4"/>
    </row>
    <row r="272" spans="1:10" ht="15">
      <c r="A272" s="200"/>
      <c r="B272" s="200"/>
      <c r="C272" s="200"/>
      <c r="D272" s="202"/>
      <c r="E272" s="189"/>
      <c r="F272" s="190"/>
      <c r="G272" s="191"/>
      <c r="H272" s="191"/>
      <c r="I272" s="33"/>
      <c r="J272" s="4"/>
    </row>
    <row r="273" spans="1:10" ht="15">
      <c r="A273" s="200"/>
      <c r="B273" s="200"/>
      <c r="C273" s="200"/>
      <c r="D273" s="188"/>
      <c r="E273" s="189"/>
      <c r="F273" s="190"/>
      <c r="G273" s="191"/>
      <c r="H273" s="191"/>
      <c r="I273" s="33"/>
      <c r="J273" s="4"/>
    </row>
    <row r="274" spans="1:10" ht="15">
      <c r="A274" s="200"/>
      <c r="B274" s="200"/>
      <c r="C274" s="200"/>
      <c r="D274" s="202"/>
      <c r="E274" s="189"/>
      <c r="F274" s="190"/>
      <c r="G274" s="191"/>
      <c r="H274" s="191"/>
      <c r="I274" s="33"/>
      <c r="J274" s="4"/>
    </row>
    <row r="275" spans="1:10" ht="15">
      <c r="A275" s="200"/>
      <c r="B275" s="200"/>
      <c r="C275" s="200"/>
      <c r="D275" s="202"/>
      <c r="E275" s="189"/>
      <c r="F275" s="190"/>
      <c r="G275" s="191"/>
      <c r="H275" s="191"/>
      <c r="I275" s="33"/>
      <c r="J275" s="4"/>
    </row>
    <row r="276" spans="1:10" ht="15">
      <c r="A276" s="200"/>
      <c r="B276" s="200"/>
      <c r="C276" s="200"/>
      <c r="D276" s="202"/>
      <c r="E276" s="189"/>
      <c r="F276" s="190"/>
      <c r="G276" s="191"/>
      <c r="H276" s="191"/>
      <c r="I276" s="33"/>
      <c r="J276" s="4"/>
    </row>
    <row r="277" spans="1:10" ht="15">
      <c r="A277" s="200"/>
      <c r="B277" s="200"/>
      <c r="C277" s="200"/>
      <c r="D277" s="188"/>
      <c r="E277" s="189"/>
      <c r="F277" s="190"/>
      <c r="G277" s="191"/>
      <c r="H277" s="8"/>
      <c r="I277" s="33"/>
      <c r="J277" s="4"/>
    </row>
    <row r="278" spans="1:10" ht="15">
      <c r="A278" s="200"/>
      <c r="B278" s="200"/>
      <c r="C278" s="200"/>
      <c r="D278" s="202"/>
      <c r="E278" s="189"/>
      <c r="F278" s="190"/>
      <c r="G278" s="191"/>
      <c r="H278" s="191"/>
      <c r="I278" s="33"/>
      <c r="J278" s="4"/>
    </row>
    <row r="279" spans="1:10" ht="15">
      <c r="A279" s="200"/>
      <c r="B279" s="200"/>
      <c r="C279" s="200"/>
      <c r="D279" s="188"/>
      <c r="E279" s="189"/>
      <c r="F279" s="190"/>
      <c r="G279" s="191"/>
      <c r="H279" s="191"/>
      <c r="I279" s="33"/>
      <c r="J279" s="4"/>
    </row>
    <row r="280" spans="1:10" ht="15">
      <c r="A280" s="200"/>
      <c r="B280" s="200"/>
      <c r="C280" s="200"/>
      <c r="D280" s="188"/>
      <c r="E280" s="189"/>
      <c r="F280" s="190"/>
      <c r="G280" s="191"/>
      <c r="H280" s="191"/>
      <c r="I280" s="33"/>
      <c r="J280" s="4"/>
    </row>
    <row r="281" spans="1:10" ht="15">
      <c r="A281" s="200"/>
      <c r="B281" s="200"/>
      <c r="C281" s="200"/>
      <c r="D281" s="202"/>
      <c r="E281" s="189"/>
      <c r="F281" s="190"/>
      <c r="G281" s="191"/>
      <c r="H281" s="191"/>
      <c r="I281" s="33"/>
      <c r="J281" s="4"/>
    </row>
    <row r="282" spans="1:10" ht="15">
      <c r="A282" s="200"/>
      <c r="B282" s="200"/>
      <c r="C282" s="200"/>
      <c r="D282" s="188"/>
      <c r="E282" s="189"/>
      <c r="F282" s="190"/>
      <c r="G282" s="191"/>
      <c r="H282" s="191"/>
      <c r="I282" s="33"/>
      <c r="J282" s="4"/>
    </row>
    <row r="283" spans="1:10" ht="15">
      <c r="A283" s="200"/>
      <c r="B283" s="200"/>
      <c r="C283" s="200"/>
      <c r="D283" s="202"/>
      <c r="E283" s="189"/>
      <c r="F283" s="190"/>
      <c r="G283" s="191"/>
      <c r="H283" s="191"/>
      <c r="I283" s="33"/>
      <c r="J283" s="4"/>
    </row>
    <row r="284" spans="1:10" ht="15">
      <c r="A284" s="200"/>
      <c r="B284" s="200"/>
      <c r="C284" s="200"/>
      <c r="D284" s="188"/>
      <c r="E284" s="189"/>
      <c r="F284" s="190"/>
      <c r="G284" s="191"/>
      <c r="H284" s="191"/>
      <c r="I284" s="33"/>
      <c r="J284" s="4"/>
    </row>
    <row r="285" spans="1:10" ht="15">
      <c r="A285" s="200"/>
      <c r="B285" s="200"/>
      <c r="C285" s="200"/>
      <c r="D285" s="202"/>
      <c r="E285" s="189"/>
      <c r="F285" s="190"/>
      <c r="G285" s="191"/>
      <c r="H285" s="191"/>
      <c r="I285" s="33"/>
      <c r="J285" s="4"/>
    </row>
    <row r="286" spans="1:10" ht="15">
      <c r="A286" s="200"/>
      <c r="B286" s="200"/>
      <c r="C286" s="200"/>
      <c r="D286" s="202"/>
      <c r="E286" s="189"/>
      <c r="F286" s="190"/>
      <c r="G286" s="191"/>
      <c r="H286" s="191"/>
      <c r="I286" s="33"/>
      <c r="J286" s="4"/>
    </row>
    <row r="287" spans="1:10" ht="15">
      <c r="A287" s="200"/>
      <c r="B287" s="200"/>
      <c r="C287" s="200"/>
      <c r="D287" s="202"/>
      <c r="E287" s="189"/>
      <c r="F287" s="190"/>
      <c r="G287" s="191"/>
      <c r="H287" s="191"/>
      <c r="I287" s="33"/>
      <c r="J287" s="4"/>
    </row>
    <row r="288" spans="1:10" ht="15">
      <c r="A288" s="200"/>
      <c r="B288" s="200"/>
      <c r="C288" s="200"/>
      <c r="D288" s="202"/>
      <c r="E288" s="189"/>
      <c r="F288" s="190"/>
      <c r="G288" s="191"/>
      <c r="H288" s="191"/>
      <c r="I288" s="33"/>
      <c r="J288" s="4"/>
    </row>
    <row r="289" spans="1:10" ht="15">
      <c r="A289" s="200"/>
      <c r="B289" s="200"/>
      <c r="C289" s="200"/>
      <c r="D289" s="202"/>
      <c r="E289" s="189"/>
      <c r="F289" s="190"/>
      <c r="G289" s="191"/>
      <c r="H289" s="191"/>
      <c r="I289" s="33"/>
      <c r="J289" s="4"/>
    </row>
    <row r="290" spans="1:10" ht="15">
      <c r="A290" s="200"/>
      <c r="B290" s="200"/>
      <c r="C290" s="200"/>
      <c r="D290" s="202"/>
      <c r="E290" s="189"/>
      <c r="F290" s="190"/>
      <c r="G290" s="191"/>
      <c r="H290" s="191"/>
      <c r="I290" s="33"/>
      <c r="J290" s="4"/>
    </row>
    <row r="291" spans="1:10" ht="15">
      <c r="A291" s="200"/>
      <c r="B291" s="200"/>
      <c r="C291" s="200"/>
      <c r="D291" s="202"/>
      <c r="E291" s="189"/>
      <c r="F291" s="190"/>
      <c r="G291" s="191"/>
      <c r="H291" s="191"/>
      <c r="I291" s="33"/>
      <c r="J291" s="4"/>
    </row>
    <row r="292" spans="1:10" ht="15">
      <c r="A292" s="200"/>
      <c r="B292" s="200"/>
      <c r="C292" s="200"/>
      <c r="D292" s="202"/>
      <c r="E292" s="189"/>
      <c r="F292" s="190"/>
      <c r="G292" s="191"/>
      <c r="H292" s="191"/>
      <c r="I292" s="33"/>
      <c r="J292" s="4"/>
    </row>
    <row r="293" spans="1:10" ht="15">
      <c r="A293" s="200"/>
      <c r="B293" s="200"/>
      <c r="C293" s="200"/>
      <c r="D293" s="202"/>
      <c r="E293" s="189"/>
      <c r="F293" s="190"/>
      <c r="G293" s="191"/>
      <c r="H293" s="191"/>
      <c r="I293" s="33"/>
      <c r="J293" s="4"/>
    </row>
    <row r="294" spans="1:10" ht="15">
      <c r="A294" s="200"/>
      <c r="B294" s="200"/>
      <c r="C294" s="200"/>
      <c r="D294" s="202"/>
      <c r="E294" s="189"/>
      <c r="F294" s="190"/>
      <c r="G294" s="191"/>
      <c r="H294" s="191"/>
      <c r="I294" s="33"/>
      <c r="J294" s="4"/>
    </row>
    <row r="295" spans="1:10" ht="15">
      <c r="A295" s="200"/>
      <c r="B295" s="200"/>
      <c r="C295" s="200"/>
      <c r="D295" s="202"/>
      <c r="E295" s="189"/>
      <c r="F295" s="190"/>
      <c r="G295" s="191"/>
      <c r="H295" s="191"/>
      <c r="I295" s="33"/>
      <c r="J295" s="4"/>
    </row>
    <row r="296" spans="1:10" ht="15">
      <c r="A296" s="200"/>
      <c r="B296" s="200"/>
      <c r="C296" s="200"/>
      <c r="D296" s="188"/>
      <c r="E296" s="189"/>
      <c r="F296" s="190"/>
      <c r="G296" s="191"/>
      <c r="H296" s="191"/>
      <c r="I296" s="33"/>
      <c r="J296" s="4"/>
    </row>
    <row r="297" spans="1:10" ht="15">
      <c r="A297" s="200"/>
      <c r="B297" s="200"/>
      <c r="C297" s="200"/>
      <c r="D297" s="202"/>
      <c r="E297" s="189"/>
      <c r="F297" s="190"/>
      <c r="G297" s="191"/>
      <c r="H297" s="191"/>
      <c r="I297" s="33"/>
      <c r="J297" s="4"/>
    </row>
    <row r="298" spans="1:10" ht="15">
      <c r="A298" s="200"/>
      <c r="B298" s="200"/>
      <c r="C298" s="200"/>
      <c r="D298" s="202"/>
      <c r="E298" s="189"/>
      <c r="F298" s="190"/>
      <c r="G298" s="191"/>
      <c r="H298" s="191"/>
      <c r="I298" s="33"/>
      <c r="J298" s="4"/>
    </row>
    <row r="299" spans="1:10" ht="15">
      <c r="A299" s="200"/>
      <c r="B299" s="200"/>
      <c r="C299" s="200"/>
      <c r="D299" s="202"/>
      <c r="E299" s="189"/>
      <c r="F299" s="190"/>
      <c r="G299" s="191"/>
      <c r="H299" s="191"/>
      <c r="I299" s="33"/>
      <c r="J299" s="4"/>
    </row>
    <row r="300" spans="1:10" ht="15">
      <c r="A300" s="200"/>
      <c r="B300" s="200"/>
      <c r="C300" s="200"/>
      <c r="D300" s="188"/>
      <c r="E300" s="189"/>
      <c r="F300" s="190"/>
      <c r="G300" s="191"/>
      <c r="H300" s="8"/>
      <c r="I300" s="33"/>
      <c r="J300" s="4"/>
    </row>
    <row r="301" spans="1:10" ht="15">
      <c r="A301" s="200"/>
      <c r="B301" s="200"/>
      <c r="C301" s="200"/>
      <c r="D301" s="202"/>
      <c r="E301" s="189"/>
      <c r="F301" s="190"/>
      <c r="G301" s="191"/>
      <c r="H301" s="191"/>
      <c r="I301" s="33"/>
      <c r="J301" s="4"/>
    </row>
    <row r="302" spans="1:10" ht="15">
      <c r="A302" s="200"/>
      <c r="B302" s="200"/>
      <c r="C302" s="200"/>
      <c r="D302" s="188"/>
      <c r="E302" s="189"/>
      <c r="F302" s="190"/>
      <c r="G302" s="191"/>
      <c r="H302" s="191"/>
      <c r="I302" s="33"/>
      <c r="J302" s="4"/>
    </row>
    <row r="303" spans="1:10" ht="15">
      <c r="A303" s="200"/>
      <c r="B303" s="200"/>
      <c r="C303" s="200"/>
      <c r="D303" s="188"/>
      <c r="E303" s="189"/>
      <c r="F303" s="190"/>
      <c r="G303" s="191"/>
      <c r="H303" s="191"/>
      <c r="I303" s="33"/>
      <c r="J303" s="4"/>
    </row>
    <row r="304" spans="1:10" ht="15">
      <c r="A304" s="200"/>
      <c r="B304" s="200"/>
      <c r="C304" s="200"/>
      <c r="D304" s="202"/>
      <c r="E304" s="189"/>
      <c r="F304" s="190"/>
      <c r="G304" s="191"/>
      <c r="H304" s="191"/>
      <c r="I304" s="33"/>
      <c r="J304" s="4"/>
    </row>
    <row r="305" spans="1:10" ht="15">
      <c r="A305" s="200"/>
      <c r="B305" s="200"/>
      <c r="C305" s="200"/>
      <c r="D305" s="202"/>
      <c r="E305" s="189"/>
      <c r="F305" s="190"/>
      <c r="G305" s="191"/>
      <c r="H305" s="191"/>
      <c r="I305" s="33"/>
      <c r="J305" s="4"/>
    </row>
    <row r="306" spans="1:10" ht="15">
      <c r="A306" s="200"/>
      <c r="B306" s="200"/>
      <c r="C306" s="200"/>
      <c r="D306" s="202"/>
      <c r="E306" s="189"/>
      <c r="F306" s="190"/>
      <c r="G306" s="191"/>
      <c r="H306" s="191"/>
      <c r="I306" s="33"/>
      <c r="J306" s="4"/>
    </row>
    <row r="307" spans="1:10" ht="15">
      <c r="A307" s="200"/>
      <c r="B307" s="200"/>
      <c r="C307" s="200"/>
      <c r="D307" s="202"/>
      <c r="E307" s="189"/>
      <c r="F307" s="190"/>
      <c r="G307" s="191"/>
      <c r="H307" s="191"/>
      <c r="I307" s="33"/>
      <c r="J307" s="4"/>
    </row>
    <row r="308" spans="1:10" ht="15">
      <c r="A308" s="200"/>
      <c r="B308" s="200"/>
      <c r="C308" s="200"/>
      <c r="D308" s="188"/>
      <c r="E308" s="189"/>
      <c r="F308" s="190"/>
      <c r="G308" s="191"/>
      <c r="H308" s="8"/>
      <c r="I308" s="33"/>
      <c r="J308" s="4"/>
    </row>
    <row r="309" spans="1:10" ht="15">
      <c r="A309" s="200"/>
      <c r="B309" s="200"/>
      <c r="C309" s="200"/>
      <c r="D309" s="202"/>
      <c r="E309" s="189"/>
      <c r="F309" s="190"/>
      <c r="G309" s="191"/>
      <c r="H309" s="191"/>
      <c r="I309" s="33"/>
      <c r="J309" s="4"/>
    </row>
    <row r="310" spans="1:10" ht="15">
      <c r="A310" s="200"/>
      <c r="B310" s="200"/>
      <c r="C310" s="200"/>
      <c r="D310" s="188"/>
      <c r="E310" s="189"/>
      <c r="F310" s="190"/>
      <c r="G310" s="191"/>
      <c r="H310" s="191"/>
      <c r="I310" s="33"/>
      <c r="J310" s="4"/>
    </row>
    <row r="311" spans="1:10" ht="15">
      <c r="A311" s="200"/>
      <c r="B311" s="200"/>
      <c r="C311" s="200"/>
      <c r="D311" s="188"/>
      <c r="E311" s="189"/>
      <c r="F311" s="190"/>
      <c r="G311" s="191"/>
      <c r="H311" s="191"/>
      <c r="I311" s="33"/>
      <c r="J311" s="4"/>
    </row>
    <row r="312" spans="1:10" ht="15">
      <c r="A312" s="200"/>
      <c r="B312" s="200"/>
      <c r="C312" s="200"/>
      <c r="D312" s="202"/>
      <c r="E312" s="189"/>
      <c r="F312" s="190"/>
      <c r="G312" s="191"/>
      <c r="H312" s="191"/>
      <c r="I312" s="33"/>
      <c r="J312" s="4"/>
    </row>
    <row r="313" spans="1:10" ht="15">
      <c r="A313" s="200"/>
      <c r="B313" s="200"/>
      <c r="C313" s="200"/>
      <c r="D313" s="202"/>
      <c r="E313" s="189"/>
      <c r="F313" s="190"/>
      <c r="G313" s="191"/>
      <c r="H313" s="191"/>
      <c r="I313" s="33"/>
      <c r="J313" s="4"/>
    </row>
    <row r="314" spans="1:10" ht="15">
      <c r="A314" s="200"/>
      <c r="B314" s="200"/>
      <c r="C314" s="200"/>
      <c r="D314" s="202"/>
      <c r="E314" s="189"/>
      <c r="F314" s="190"/>
      <c r="G314" s="191"/>
      <c r="H314" s="191"/>
      <c r="I314" s="33"/>
      <c r="J314" s="4"/>
    </row>
    <row r="315" spans="1:10" ht="15">
      <c r="A315" s="200"/>
      <c r="B315" s="200"/>
      <c r="C315" s="200"/>
      <c r="D315" s="202"/>
      <c r="E315" s="189"/>
      <c r="F315" s="190"/>
      <c r="G315" s="191"/>
      <c r="H315" s="191"/>
      <c r="I315" s="33"/>
      <c r="J315" s="4"/>
    </row>
    <row r="316" spans="1:10" ht="15">
      <c r="A316" s="200"/>
      <c r="B316" s="200"/>
      <c r="C316" s="200"/>
      <c r="D316" s="202"/>
      <c r="E316" s="189"/>
      <c r="F316" s="190"/>
      <c r="G316" s="191"/>
      <c r="H316" s="191"/>
      <c r="I316" s="33"/>
      <c r="J316" s="4"/>
    </row>
    <row r="317" spans="1:10" ht="15">
      <c r="A317" s="200"/>
      <c r="B317" s="200"/>
      <c r="C317" s="200"/>
      <c r="D317" s="188"/>
      <c r="E317" s="189"/>
      <c r="F317" s="190"/>
      <c r="G317" s="191"/>
      <c r="H317" s="191"/>
      <c r="I317" s="33"/>
      <c r="J317" s="4"/>
    </row>
    <row r="318" spans="1:10" ht="15">
      <c r="A318" s="200"/>
      <c r="B318" s="200"/>
      <c r="C318" s="200"/>
      <c r="D318" s="202"/>
      <c r="E318" s="189"/>
      <c r="F318" s="190"/>
      <c r="G318" s="191"/>
      <c r="H318" s="191"/>
      <c r="I318" s="33"/>
      <c r="J318" s="4"/>
    </row>
    <row r="319" spans="1:10" ht="15">
      <c r="A319" s="200"/>
      <c r="B319" s="200"/>
      <c r="C319" s="200"/>
      <c r="D319" s="188"/>
      <c r="E319" s="189"/>
      <c r="F319" s="190"/>
      <c r="G319" s="191"/>
      <c r="H319" s="191"/>
      <c r="I319" s="33"/>
      <c r="J319" s="4"/>
    </row>
    <row r="320" spans="1:10" ht="15">
      <c r="A320" s="200"/>
      <c r="B320" s="200"/>
      <c r="C320" s="200"/>
      <c r="D320" s="202"/>
      <c r="E320" s="189"/>
      <c r="F320" s="190"/>
      <c r="G320" s="191"/>
      <c r="H320" s="191"/>
      <c r="I320" s="33"/>
      <c r="J320" s="4"/>
    </row>
    <row r="321" spans="1:10" ht="15">
      <c r="A321" s="200"/>
      <c r="B321" s="200"/>
      <c r="C321" s="200"/>
      <c r="D321" s="202"/>
      <c r="E321" s="189"/>
      <c r="F321" s="190"/>
      <c r="G321" s="191"/>
      <c r="H321" s="191"/>
      <c r="I321" s="33"/>
      <c r="J321" s="4"/>
    </row>
    <row r="322" spans="1:10" ht="15">
      <c r="A322" s="200"/>
      <c r="B322" s="200"/>
      <c r="C322" s="200"/>
      <c r="D322" s="202"/>
      <c r="E322" s="189"/>
      <c r="F322" s="190"/>
      <c r="G322" s="191"/>
      <c r="H322" s="191"/>
      <c r="I322" s="33"/>
      <c r="J322" s="4"/>
    </row>
    <row r="323" spans="1:10" ht="15">
      <c r="A323" s="200"/>
      <c r="B323" s="200"/>
      <c r="C323" s="200"/>
      <c r="D323" s="188"/>
      <c r="E323" s="189"/>
      <c r="F323" s="190"/>
      <c r="G323" s="191"/>
      <c r="H323" s="191"/>
      <c r="I323" s="33"/>
      <c r="J323" s="4"/>
    </row>
    <row r="324" spans="1:10" ht="15">
      <c r="A324" s="200"/>
      <c r="B324" s="200"/>
      <c r="C324" s="200"/>
      <c r="D324" s="202"/>
      <c r="E324" s="189"/>
      <c r="F324" s="190"/>
      <c r="G324" s="191"/>
      <c r="H324" s="191"/>
      <c r="I324" s="33"/>
      <c r="J324" s="4"/>
    </row>
    <row r="325" spans="1:10" ht="15">
      <c r="A325" s="200"/>
      <c r="B325" s="200"/>
      <c r="C325" s="200"/>
      <c r="D325" s="202"/>
      <c r="E325" s="189"/>
      <c r="F325" s="190"/>
      <c r="G325" s="191"/>
      <c r="H325" s="191"/>
      <c r="I325" s="33"/>
      <c r="J325" s="4"/>
    </row>
    <row r="326" spans="1:10" ht="15">
      <c r="A326" s="200"/>
      <c r="B326" s="200"/>
      <c r="C326" s="200"/>
      <c r="D326" s="202"/>
      <c r="E326" s="189"/>
      <c r="F326" s="190"/>
      <c r="G326" s="191"/>
      <c r="H326" s="191"/>
      <c r="I326" s="33"/>
      <c r="J326" s="4"/>
    </row>
    <row r="327" spans="1:10" ht="15">
      <c r="A327" s="200"/>
      <c r="B327" s="200"/>
      <c r="C327" s="200"/>
      <c r="D327" s="202"/>
      <c r="E327" s="189"/>
      <c r="F327" s="190"/>
      <c r="G327" s="191"/>
      <c r="H327" s="191"/>
      <c r="I327" s="33"/>
      <c r="J327" s="4"/>
    </row>
    <row r="328" spans="1:10" ht="15">
      <c r="A328" s="200"/>
      <c r="B328" s="200"/>
      <c r="C328" s="200"/>
      <c r="D328" s="202"/>
      <c r="E328" s="189"/>
      <c r="F328" s="190"/>
      <c r="G328" s="191"/>
      <c r="H328" s="191"/>
      <c r="I328" s="33"/>
      <c r="J328" s="4"/>
    </row>
    <row r="329" spans="1:10" ht="15">
      <c r="A329" s="200"/>
      <c r="B329" s="200"/>
      <c r="C329" s="200"/>
      <c r="D329" s="202"/>
      <c r="E329" s="189"/>
      <c r="F329" s="190"/>
      <c r="G329" s="191"/>
      <c r="H329" s="191"/>
      <c r="I329" s="33"/>
      <c r="J329" s="4"/>
    </row>
    <row r="330" spans="1:10" ht="15">
      <c r="A330" s="200"/>
      <c r="B330" s="200"/>
      <c r="C330" s="200"/>
      <c r="D330" s="188"/>
      <c r="E330" s="189"/>
      <c r="F330" s="190"/>
      <c r="G330" s="191"/>
      <c r="H330" s="8"/>
      <c r="I330" s="33"/>
      <c r="J330" s="4"/>
    </row>
    <row r="331" spans="1:10" ht="15">
      <c r="A331" s="200"/>
      <c r="B331" s="200"/>
      <c r="C331" s="200"/>
      <c r="D331" s="202"/>
      <c r="E331" s="189"/>
      <c r="F331" s="190"/>
      <c r="G331" s="191"/>
      <c r="H331" s="191"/>
      <c r="I331" s="33"/>
      <c r="J331" s="4"/>
    </row>
    <row r="332" spans="1:10" ht="15">
      <c r="A332" s="200"/>
      <c r="B332" s="200"/>
      <c r="C332" s="200"/>
      <c r="D332" s="188"/>
      <c r="E332" s="189"/>
      <c r="F332" s="190"/>
      <c r="G332" s="191"/>
      <c r="H332" s="191"/>
      <c r="I332" s="33"/>
      <c r="J332" s="4"/>
    </row>
    <row r="333" spans="1:10" ht="15">
      <c r="A333" s="200"/>
      <c r="B333" s="200"/>
      <c r="C333" s="200"/>
      <c r="D333" s="188"/>
      <c r="E333" s="189"/>
      <c r="F333" s="190"/>
      <c r="G333" s="191"/>
      <c r="H333" s="191"/>
      <c r="I333" s="33"/>
      <c r="J333" s="4"/>
    </row>
    <row r="334" spans="1:10" ht="15">
      <c r="A334" s="200"/>
      <c r="B334" s="200"/>
      <c r="C334" s="200"/>
      <c r="D334" s="202"/>
      <c r="E334" s="189"/>
      <c r="F334" s="190"/>
      <c r="G334" s="191"/>
      <c r="H334" s="191"/>
      <c r="I334" s="33"/>
      <c r="J334" s="4"/>
    </row>
    <row r="335" spans="1:10" ht="15">
      <c r="A335" s="200"/>
      <c r="B335" s="200"/>
      <c r="C335" s="200"/>
      <c r="D335" s="188"/>
      <c r="E335" s="189"/>
      <c r="F335" s="190"/>
      <c r="G335" s="191"/>
      <c r="H335" s="191"/>
      <c r="I335" s="33"/>
      <c r="J335" s="4"/>
    </row>
    <row r="336" spans="1:10" ht="15">
      <c r="A336" s="200"/>
      <c r="B336" s="200"/>
      <c r="C336" s="200"/>
      <c r="D336" s="202"/>
      <c r="E336" s="189"/>
      <c r="F336" s="190"/>
      <c r="G336" s="191"/>
      <c r="H336" s="191"/>
      <c r="I336" s="33"/>
      <c r="J336" s="4"/>
    </row>
    <row r="337" spans="1:10" ht="15">
      <c r="A337" s="200"/>
      <c r="B337" s="200"/>
      <c r="C337" s="200"/>
      <c r="D337" s="202"/>
      <c r="E337" s="189"/>
      <c r="F337" s="190"/>
      <c r="G337" s="191"/>
      <c r="H337" s="191"/>
      <c r="I337" s="33"/>
      <c r="J337" s="4"/>
    </row>
    <row r="338" spans="1:10" ht="15">
      <c r="A338" s="200"/>
      <c r="B338" s="200"/>
      <c r="C338" s="200"/>
      <c r="D338" s="202"/>
      <c r="E338" s="189"/>
      <c r="F338" s="190"/>
      <c r="G338" s="191"/>
      <c r="H338" s="191"/>
      <c r="I338" s="33"/>
      <c r="J338" s="4"/>
    </row>
    <row r="339" spans="1:10" ht="15">
      <c r="A339" s="200"/>
      <c r="B339" s="200"/>
      <c r="C339" s="200"/>
      <c r="D339" s="202"/>
      <c r="E339" s="189"/>
      <c r="F339" s="190"/>
      <c r="G339" s="191"/>
      <c r="H339" s="191"/>
      <c r="I339" s="33"/>
      <c r="J339" s="4"/>
    </row>
    <row r="340" spans="1:10" ht="15">
      <c r="A340" s="200"/>
      <c r="B340" s="200"/>
      <c r="C340" s="200"/>
      <c r="D340" s="188"/>
      <c r="E340" s="189"/>
      <c r="F340" s="190"/>
      <c r="G340" s="191"/>
      <c r="H340" s="191"/>
      <c r="I340" s="33"/>
      <c r="J340" s="4"/>
    </row>
    <row r="341" spans="1:10" ht="15">
      <c r="A341" s="200"/>
      <c r="B341" s="200"/>
      <c r="C341" s="200"/>
      <c r="D341" s="202"/>
      <c r="E341" s="189"/>
      <c r="F341" s="190"/>
      <c r="G341" s="191"/>
      <c r="H341" s="191"/>
      <c r="I341" s="33"/>
      <c r="J341" s="4"/>
    </row>
    <row r="342" spans="1:10" ht="15">
      <c r="A342" s="200"/>
      <c r="B342" s="200"/>
      <c r="C342" s="200"/>
      <c r="D342" s="188"/>
      <c r="E342" s="189"/>
      <c r="F342" s="190"/>
      <c r="G342" s="191"/>
      <c r="H342" s="191"/>
      <c r="I342" s="33"/>
      <c r="J342" s="4"/>
    </row>
    <row r="343" spans="1:10" ht="15">
      <c r="A343" s="200"/>
      <c r="B343" s="200"/>
      <c r="C343" s="200"/>
      <c r="D343" s="202"/>
      <c r="E343" s="189"/>
      <c r="F343" s="190"/>
      <c r="G343" s="191"/>
      <c r="H343" s="191"/>
      <c r="I343" s="33"/>
      <c r="J343" s="4"/>
    </row>
    <row r="344" spans="1:10" ht="15">
      <c r="A344" s="200"/>
      <c r="B344" s="200"/>
      <c r="C344" s="200"/>
      <c r="D344" s="188"/>
      <c r="E344" s="189"/>
      <c r="F344" s="190"/>
      <c r="G344" s="191"/>
      <c r="H344" s="191"/>
      <c r="I344" s="33"/>
      <c r="J344" s="4"/>
    </row>
    <row r="345" spans="1:10" ht="15">
      <c r="A345" s="200"/>
      <c r="B345" s="200"/>
      <c r="C345" s="200"/>
      <c r="D345" s="202"/>
      <c r="E345" s="189"/>
      <c r="F345" s="190"/>
      <c r="G345" s="191"/>
      <c r="H345" s="191"/>
      <c r="I345" s="33"/>
      <c r="J345" s="4"/>
    </row>
    <row r="346" spans="1:10" ht="15">
      <c r="A346" s="200"/>
      <c r="B346" s="200"/>
      <c r="C346" s="200"/>
      <c r="D346" s="202"/>
      <c r="E346" s="189"/>
      <c r="F346" s="190"/>
      <c r="G346" s="191"/>
      <c r="H346" s="191"/>
      <c r="I346" s="33"/>
      <c r="J346" s="4"/>
    </row>
    <row r="347" spans="1:10" ht="15">
      <c r="A347" s="200"/>
      <c r="B347" s="200"/>
      <c r="C347" s="200"/>
      <c r="D347" s="188"/>
      <c r="E347" s="189"/>
      <c r="F347" s="190"/>
      <c r="G347" s="191"/>
      <c r="H347" s="8"/>
      <c r="I347" s="33"/>
      <c r="J347" s="4"/>
    </row>
    <row r="348" spans="1:10" ht="15">
      <c r="A348" s="200"/>
      <c r="B348" s="200"/>
      <c r="C348" s="200"/>
      <c r="D348" s="202"/>
      <c r="E348" s="189"/>
      <c r="F348" s="190"/>
      <c r="G348" s="191"/>
      <c r="H348" s="191"/>
      <c r="I348" s="33"/>
      <c r="J348" s="4"/>
    </row>
    <row r="349" spans="1:10" ht="15">
      <c r="A349" s="200"/>
      <c r="B349" s="200"/>
      <c r="C349" s="200"/>
      <c r="D349" s="188"/>
      <c r="E349" s="189"/>
      <c r="F349" s="190"/>
      <c r="G349" s="191"/>
      <c r="H349" s="191"/>
      <c r="I349" s="33"/>
      <c r="J349" s="4"/>
    </row>
    <row r="350" spans="1:10" ht="15">
      <c r="A350" s="200"/>
      <c r="B350" s="200"/>
      <c r="C350" s="200"/>
      <c r="D350" s="188"/>
      <c r="E350" s="189"/>
      <c r="F350" s="190"/>
      <c r="G350" s="191"/>
      <c r="H350" s="191"/>
      <c r="I350" s="33"/>
      <c r="J350" s="4"/>
    </row>
    <row r="351" spans="1:10" ht="15">
      <c r="A351" s="200"/>
      <c r="B351" s="200"/>
      <c r="C351" s="200"/>
      <c r="D351" s="202"/>
      <c r="E351" s="189"/>
      <c r="F351" s="190"/>
      <c r="G351" s="191"/>
      <c r="H351" s="191"/>
      <c r="I351" s="33"/>
      <c r="J351" s="7"/>
    </row>
    <row r="352" spans="1:10" ht="15">
      <c r="A352" s="200"/>
      <c r="B352" s="200"/>
      <c r="C352" s="200"/>
      <c r="D352" s="188"/>
      <c r="E352" s="189"/>
      <c r="F352" s="190"/>
      <c r="G352" s="191"/>
      <c r="H352" s="191"/>
      <c r="I352" s="33"/>
      <c r="J352" s="5"/>
    </row>
    <row r="353" spans="1:9" ht="15">
      <c r="A353" s="200"/>
      <c r="B353" s="200"/>
      <c r="C353" s="200"/>
      <c r="D353" s="202"/>
      <c r="E353" s="189"/>
      <c r="F353" s="190"/>
      <c r="G353" s="191"/>
      <c r="H353" s="191"/>
      <c r="I353" s="33"/>
    </row>
    <row r="354" spans="1:9" ht="15">
      <c r="A354" s="200"/>
      <c r="B354" s="200"/>
      <c r="C354" s="200"/>
      <c r="D354" s="188"/>
      <c r="E354" s="189"/>
      <c r="F354" s="190"/>
      <c r="G354" s="191"/>
      <c r="H354" s="191"/>
      <c r="I354" s="33"/>
    </row>
    <row r="355" spans="1:9" ht="15">
      <c r="A355" s="200"/>
      <c r="B355" s="200"/>
      <c r="C355" s="200"/>
      <c r="D355" s="202"/>
      <c r="E355" s="189"/>
      <c r="F355" s="190"/>
      <c r="G355" s="191"/>
      <c r="H355" s="191"/>
      <c r="I355" s="33"/>
    </row>
    <row r="356" spans="1:9" ht="15">
      <c r="A356" s="200"/>
      <c r="B356" s="200"/>
      <c r="C356" s="200"/>
      <c r="D356" s="188"/>
      <c r="E356" s="189"/>
      <c r="F356" s="190"/>
      <c r="G356" s="191"/>
      <c r="H356" s="8"/>
      <c r="I356" s="33"/>
    </row>
    <row r="357" spans="1:9" ht="15">
      <c r="A357" s="200"/>
      <c r="B357" s="200"/>
      <c r="C357" s="200"/>
      <c r="D357" s="202"/>
      <c r="E357" s="189"/>
      <c r="F357" s="190"/>
      <c r="G357" s="191"/>
      <c r="H357" s="191"/>
      <c r="I357" s="33"/>
    </row>
    <row r="358" spans="1:9" ht="15">
      <c r="A358" s="200"/>
      <c r="B358" s="200"/>
      <c r="C358" s="200"/>
      <c r="D358" s="188"/>
      <c r="E358" s="189"/>
      <c r="F358" s="190"/>
      <c r="G358" s="191"/>
      <c r="H358" s="191"/>
      <c r="I358" s="33"/>
    </row>
    <row r="359" spans="1:9" ht="15">
      <c r="A359" s="200"/>
      <c r="B359" s="200"/>
      <c r="C359" s="200"/>
      <c r="D359" s="188"/>
      <c r="E359" s="189"/>
      <c r="F359" s="190"/>
      <c r="G359" s="191"/>
      <c r="H359" s="191"/>
      <c r="I359" s="33"/>
    </row>
    <row r="360" spans="1:9" ht="15">
      <c r="A360" s="200"/>
      <c r="B360" s="200"/>
      <c r="C360" s="200"/>
      <c r="D360" s="202"/>
      <c r="E360" s="189"/>
      <c r="F360" s="190"/>
      <c r="G360" s="191"/>
      <c r="H360" s="191"/>
      <c r="I360" s="33"/>
    </row>
    <row r="361" spans="1:9" ht="15">
      <c r="A361" s="200"/>
      <c r="B361" s="200"/>
      <c r="C361" s="200"/>
      <c r="D361" s="188"/>
      <c r="E361" s="189"/>
      <c r="F361" s="190"/>
      <c r="G361" s="191"/>
      <c r="H361" s="191"/>
      <c r="I361" s="33"/>
    </row>
    <row r="362" spans="1:9" ht="15">
      <c r="A362" s="200"/>
      <c r="B362" s="200"/>
      <c r="C362" s="200"/>
      <c r="D362" s="202"/>
      <c r="E362" s="189"/>
      <c r="F362" s="190"/>
      <c r="G362" s="191"/>
      <c r="H362" s="191"/>
      <c r="I362" s="33"/>
    </row>
    <row r="363" spans="1:9" ht="15">
      <c r="A363" s="200"/>
      <c r="B363" s="200"/>
      <c r="C363" s="200"/>
      <c r="D363" s="188"/>
      <c r="E363" s="189"/>
      <c r="F363" s="190"/>
      <c r="G363" s="191"/>
      <c r="H363" s="191"/>
      <c r="I363" s="33"/>
    </row>
    <row r="364" spans="1:9" ht="15">
      <c r="A364" s="200"/>
      <c r="B364" s="200"/>
      <c r="C364" s="200"/>
      <c r="D364" s="202"/>
      <c r="E364" s="189"/>
      <c r="F364" s="190"/>
      <c r="G364" s="191"/>
      <c r="H364" s="191"/>
      <c r="I364" s="33"/>
    </row>
    <row r="365" spans="1:9" ht="15">
      <c r="A365" s="200"/>
      <c r="B365" s="200"/>
      <c r="C365" s="200"/>
      <c r="D365" s="202"/>
      <c r="E365" s="189"/>
      <c r="F365" s="190"/>
      <c r="G365" s="191"/>
      <c r="H365" s="191"/>
      <c r="I365" s="33"/>
    </row>
    <row r="366" spans="1:9" ht="15">
      <c r="A366" s="200"/>
      <c r="B366" s="200"/>
      <c r="C366" s="200"/>
      <c r="D366" s="188"/>
      <c r="E366" s="189"/>
      <c r="F366" s="190"/>
      <c r="G366" s="191"/>
      <c r="H366" s="8"/>
      <c r="I366" s="33"/>
    </row>
    <row r="367" spans="1:9" ht="15">
      <c r="A367" s="200"/>
      <c r="B367" s="200"/>
      <c r="C367" s="200"/>
      <c r="D367" s="203"/>
      <c r="E367" s="189"/>
      <c r="F367" s="190"/>
      <c r="G367" s="191"/>
      <c r="H367" s="191"/>
      <c r="I367" s="33"/>
    </row>
    <row r="368" spans="1:9" ht="15">
      <c r="A368" s="200"/>
      <c r="B368" s="200"/>
      <c r="C368" s="200"/>
      <c r="D368" s="203"/>
      <c r="E368" s="187"/>
      <c r="F368" s="194"/>
      <c r="G368" s="204"/>
      <c r="H368" s="204"/>
      <c r="I368" s="33"/>
    </row>
    <row r="369" spans="1:9" ht="15">
      <c r="A369" s="200"/>
      <c r="B369" s="200"/>
      <c r="C369" s="200"/>
      <c r="D369" s="256"/>
      <c r="E369" s="256"/>
      <c r="F369" s="256"/>
      <c r="G369" s="256"/>
      <c r="H369" s="8" t="e">
        <f>SUM(H366+H356+H347+H330+H308+H300+H277+H244+H232+#REF!+#REF!+#REF!+#REF!+#REF!+#REF!+#REF!+#REF!+#REF!)</f>
        <v>#REF!</v>
      </c>
      <c r="I369" s="33"/>
    </row>
    <row r="370" spans="1:8" ht="15">
      <c r="A370" s="200"/>
      <c r="B370" s="200"/>
      <c r="C370" s="200"/>
      <c r="D370" s="193"/>
      <c r="E370" s="187"/>
      <c r="F370" s="194"/>
      <c r="G370" s="205"/>
      <c r="H370" s="205"/>
    </row>
    <row r="371" spans="1:8" ht="15">
      <c r="A371" s="200"/>
      <c r="B371" s="200"/>
      <c r="C371" s="200"/>
      <c r="D371" s="193"/>
      <c r="E371" s="187" t="s">
        <v>2</v>
      </c>
      <c r="F371" s="194"/>
      <c r="G371" s="205"/>
      <c r="H371" s="205"/>
    </row>
    <row r="372" spans="1:8" ht="15">
      <c r="A372" s="200"/>
      <c r="B372" s="200"/>
      <c r="C372" s="200"/>
      <c r="D372" s="193"/>
      <c r="E372" s="187"/>
      <c r="F372" s="194"/>
      <c r="G372" s="205"/>
      <c r="H372" s="205"/>
    </row>
    <row r="373" spans="1:8" ht="15">
      <c r="A373" s="200"/>
      <c r="B373" s="200"/>
      <c r="C373" s="200"/>
      <c r="D373" s="193"/>
      <c r="E373" s="187"/>
      <c r="F373" s="194"/>
      <c r="G373" s="205"/>
      <c r="H373" s="205"/>
    </row>
    <row r="374" spans="1:8" ht="15">
      <c r="A374" s="200"/>
      <c r="B374" s="200"/>
      <c r="C374" s="200"/>
      <c r="D374" s="193"/>
      <c r="E374" s="187"/>
      <c r="F374" s="194"/>
      <c r="G374" s="205"/>
      <c r="H374" s="205"/>
    </row>
    <row r="375" spans="1:8" ht="15">
      <c r="A375" s="200"/>
      <c r="B375" s="200"/>
      <c r="C375" s="200"/>
      <c r="D375" s="193"/>
      <c r="E375" s="187"/>
      <c r="F375" s="194"/>
      <c r="G375" s="205"/>
      <c r="H375" s="205"/>
    </row>
    <row r="376" spans="1:8" ht="15">
      <c r="A376" s="200"/>
      <c r="B376" s="200"/>
      <c r="C376" s="200"/>
      <c r="D376" s="193"/>
      <c r="E376" s="187"/>
      <c r="F376" s="194"/>
      <c r="G376" s="205"/>
      <c r="H376" s="205"/>
    </row>
    <row r="377" spans="1:8" ht="15">
      <c r="A377" s="200"/>
      <c r="B377" s="200"/>
      <c r="C377" s="200"/>
      <c r="D377" s="193"/>
      <c r="E377" s="187"/>
      <c r="F377" s="194"/>
      <c r="G377" s="205"/>
      <c r="H377" s="205"/>
    </row>
    <row r="378" spans="1:8" ht="15">
      <c r="A378" s="200"/>
      <c r="B378" s="200"/>
      <c r="C378" s="200"/>
      <c r="D378" s="193"/>
      <c r="E378" s="187"/>
      <c r="F378" s="194"/>
      <c r="G378" s="205"/>
      <c r="H378" s="205"/>
    </row>
    <row r="379" spans="1:8" ht="15">
      <c r="A379" s="200"/>
      <c r="B379" s="200"/>
      <c r="C379" s="200"/>
      <c r="D379" s="193"/>
      <c r="E379" s="187"/>
      <c r="F379" s="194"/>
      <c r="G379" s="205"/>
      <c r="H379" s="205"/>
    </row>
    <row r="380" spans="1:8" ht="15">
      <c r="A380" s="200"/>
      <c r="B380" s="200"/>
      <c r="C380" s="200"/>
      <c r="D380" s="193"/>
      <c r="E380" s="187"/>
      <c r="F380" s="194"/>
      <c r="G380" s="205"/>
      <c r="H380" s="205"/>
    </row>
    <row r="381" spans="1:8" ht="15">
      <c r="A381" s="200"/>
      <c r="B381" s="200"/>
      <c r="C381" s="200"/>
      <c r="D381" s="193"/>
      <c r="E381" s="187"/>
      <c r="F381" s="194"/>
      <c r="G381" s="205"/>
      <c r="H381" s="205"/>
    </row>
    <row r="382" spans="1:8" ht="15">
      <c r="A382" s="200"/>
      <c r="B382" s="200"/>
      <c r="C382" s="200"/>
      <c r="D382" s="193"/>
      <c r="E382" s="187"/>
      <c r="F382" s="194"/>
      <c r="G382" s="205"/>
      <c r="H382" s="205"/>
    </row>
    <row r="383" spans="1:8" ht="15">
      <c r="A383" s="200"/>
      <c r="B383" s="200"/>
      <c r="C383" s="200"/>
      <c r="D383" s="193"/>
      <c r="E383" s="187"/>
      <c r="F383" s="194"/>
      <c r="G383" s="205"/>
      <c r="H383" s="205"/>
    </row>
    <row r="384" spans="1:8" ht="15">
      <c r="A384" s="200"/>
      <c r="B384" s="200"/>
      <c r="C384" s="200"/>
      <c r="D384" s="193"/>
      <c r="E384" s="187"/>
      <c r="F384" s="194"/>
      <c r="G384" s="205"/>
      <c r="H384" s="205"/>
    </row>
    <row r="385" spans="1:8" ht="15">
      <c r="A385" s="200"/>
      <c r="B385" s="200"/>
      <c r="C385" s="200"/>
      <c r="D385" s="193"/>
      <c r="E385" s="187"/>
      <c r="F385" s="194"/>
      <c r="G385" s="205"/>
      <c r="H385" s="205"/>
    </row>
    <row r="386" spans="1:8" ht="12.75">
      <c r="A386"/>
      <c r="D386" s="9"/>
      <c r="E386" s="5"/>
      <c r="F386" s="6"/>
      <c r="G386" s="10"/>
      <c r="H386" s="10"/>
    </row>
    <row r="387" spans="1:8" ht="12.75">
      <c r="A387"/>
      <c r="D387" s="9"/>
      <c r="E387" s="5"/>
      <c r="F387" s="6"/>
      <c r="G387" s="10"/>
      <c r="H387" s="10"/>
    </row>
    <row r="388" spans="1:8" ht="12.75">
      <c r="A388"/>
      <c r="D388" s="9"/>
      <c r="E388" s="5"/>
      <c r="F388" s="6"/>
      <c r="G388" s="10"/>
      <c r="H388" s="10"/>
    </row>
    <row r="389" spans="1:8" ht="12.75">
      <c r="A389"/>
      <c r="D389" s="9"/>
      <c r="E389" s="5"/>
      <c r="F389" s="6"/>
      <c r="G389" s="10"/>
      <c r="H389" s="10"/>
    </row>
    <row r="390" spans="1:8" ht="12.75">
      <c r="A390"/>
      <c r="D390" s="9"/>
      <c r="E390" s="5"/>
      <c r="F390" s="6"/>
      <c r="G390" s="10"/>
      <c r="H390" s="10"/>
    </row>
    <row r="391" spans="1:8" ht="12.75">
      <c r="A391"/>
      <c r="D391" s="9"/>
      <c r="E391" s="5"/>
      <c r="F391" s="6"/>
      <c r="G391" s="10"/>
      <c r="H391" s="10"/>
    </row>
    <row r="392" spans="1:8" ht="12.75">
      <c r="A392"/>
      <c r="D392" s="9"/>
      <c r="E392" s="5"/>
      <c r="F392" s="6"/>
      <c r="G392" s="10"/>
      <c r="H392" s="10"/>
    </row>
    <row r="393" spans="1:8" ht="12.75">
      <c r="A393"/>
      <c r="D393" s="9"/>
      <c r="E393" s="5"/>
      <c r="F393" s="6"/>
      <c r="G393" s="10"/>
      <c r="H393" s="10"/>
    </row>
  </sheetData>
  <sheetProtection/>
  <mergeCells count="40">
    <mergeCell ref="A236:B236"/>
    <mergeCell ref="C236:D236"/>
    <mergeCell ref="A233:D233"/>
    <mergeCell ref="B7:C7"/>
    <mergeCell ref="A16:H16"/>
    <mergeCell ref="A234:B234"/>
    <mergeCell ref="A235:B235"/>
    <mergeCell ref="A229:G229"/>
    <mergeCell ref="A207:H207"/>
    <mergeCell ref="A228:C228"/>
    <mergeCell ref="A2:H2"/>
    <mergeCell ref="A4:F4"/>
    <mergeCell ref="F5:F6"/>
    <mergeCell ref="A5:E6"/>
    <mergeCell ref="D369:G369"/>
    <mergeCell ref="A230:H230"/>
    <mergeCell ref="A222:H222"/>
    <mergeCell ref="A138:H138"/>
    <mergeCell ref="A128:H128"/>
    <mergeCell ref="A40:H40"/>
    <mergeCell ref="F237:H237"/>
    <mergeCell ref="F236:H236"/>
    <mergeCell ref="F233:H234"/>
    <mergeCell ref="A227:H227"/>
    <mergeCell ref="A1:H1"/>
    <mergeCell ref="G3:H3"/>
    <mergeCell ref="G6:H6"/>
    <mergeCell ref="G4:H4"/>
    <mergeCell ref="G5:H5"/>
    <mergeCell ref="A3:F3"/>
    <mergeCell ref="C234:D234"/>
    <mergeCell ref="A27:H27"/>
    <mergeCell ref="A120:H120"/>
    <mergeCell ref="C235:D235"/>
    <mergeCell ref="F235:H235"/>
    <mergeCell ref="A75:H75"/>
    <mergeCell ref="B130:C130"/>
    <mergeCell ref="A132:H132"/>
    <mergeCell ref="A52:H52"/>
    <mergeCell ref="A65:H65"/>
  </mergeCells>
  <printOptions horizontalCentered="1"/>
  <pageMargins left="0.5905511811023623" right="0.5905511811023623" top="0.5905511811023623" bottom="0.984251968503937" header="0.7480314960629921" footer="0.2755905511811024"/>
  <pageSetup horizontalDpi="300" verticalDpi="300" orientation="portrait" paperSize="9" scale="36" r:id="rId2"/>
  <rowBreaks count="1" manualBreakCount="1">
    <brk id="174" max="7" man="1"/>
  </rowBreaks>
  <drawing r:id="rId1"/>
</worksheet>
</file>

<file path=xl/worksheets/sheet2.xml><?xml version="1.0" encoding="utf-8"?>
<worksheet xmlns="http://schemas.openxmlformats.org/spreadsheetml/2006/main" xmlns:r="http://schemas.openxmlformats.org/officeDocument/2006/relationships">
  <dimension ref="A1:P60"/>
  <sheetViews>
    <sheetView tabSelected="1" view="pageBreakPreview" zoomScale="80" zoomScaleSheetLayoutView="80" zoomScalePageLayoutView="0" workbookViewId="0" topLeftCell="A7">
      <selection activeCell="A2" sqref="A2:L2"/>
    </sheetView>
  </sheetViews>
  <sheetFormatPr defaultColWidth="9.140625" defaultRowHeight="12.75"/>
  <cols>
    <col min="1" max="1" width="5.28125" style="54" bestFit="1" customWidth="1"/>
    <col min="2" max="2" width="41.00390625" style="34" customWidth="1"/>
    <col min="3" max="3" width="15.28125" style="55" bestFit="1" customWidth="1"/>
    <col min="4" max="4" width="15.57421875" style="34" bestFit="1" customWidth="1"/>
    <col min="5" max="6" width="15.8515625" style="34" bestFit="1" customWidth="1"/>
    <col min="7" max="7" width="15.140625" style="34" bestFit="1" customWidth="1"/>
    <col min="8" max="11" width="15.8515625" style="34" bestFit="1" customWidth="1"/>
    <col min="12" max="12" width="19.7109375" style="34" bestFit="1" customWidth="1"/>
    <col min="13" max="14" width="9.140625" style="34" customWidth="1"/>
    <col min="15" max="15" width="8.00390625" style="34" customWidth="1"/>
    <col min="16" max="16" width="13.7109375" style="34" customWidth="1"/>
    <col min="17" max="16384" width="9.140625" style="34" customWidth="1"/>
  </cols>
  <sheetData>
    <row r="1" spans="1:12" ht="24.75" customHeight="1">
      <c r="A1" s="299" t="s">
        <v>7</v>
      </c>
      <c r="B1" s="300"/>
      <c r="C1" s="300"/>
      <c r="D1" s="300"/>
      <c r="E1" s="300"/>
      <c r="F1" s="300"/>
      <c r="G1" s="300"/>
      <c r="H1" s="300"/>
      <c r="I1" s="300"/>
      <c r="J1" s="300"/>
      <c r="K1" s="300"/>
      <c r="L1" s="301"/>
    </row>
    <row r="2" spans="1:12" ht="24.75" customHeight="1">
      <c r="A2" s="302" t="s">
        <v>560</v>
      </c>
      <c r="B2" s="303"/>
      <c r="C2" s="303"/>
      <c r="D2" s="303"/>
      <c r="E2" s="303"/>
      <c r="F2" s="303"/>
      <c r="G2" s="303"/>
      <c r="H2" s="303"/>
      <c r="I2" s="303"/>
      <c r="J2" s="303"/>
      <c r="K2" s="303"/>
      <c r="L2" s="304"/>
    </row>
    <row r="3" spans="1:12" ht="24.75" customHeight="1">
      <c r="A3" s="305" t="s">
        <v>94</v>
      </c>
      <c r="B3" s="306"/>
      <c r="C3" s="306"/>
      <c r="D3" s="306"/>
      <c r="E3" s="306"/>
      <c r="F3" s="306"/>
      <c r="G3" s="306"/>
      <c r="H3" s="306"/>
      <c r="I3" s="306"/>
      <c r="J3" s="306"/>
      <c r="K3" s="306"/>
      <c r="L3" s="307"/>
    </row>
    <row r="4" spans="1:12" ht="24.75" customHeight="1" thickBot="1">
      <c r="A4" s="308" t="s">
        <v>80</v>
      </c>
      <c r="B4" s="309"/>
      <c r="C4" s="309"/>
      <c r="D4" s="309"/>
      <c r="E4" s="309"/>
      <c r="F4" s="309"/>
      <c r="G4" s="309"/>
      <c r="H4" s="309"/>
      <c r="I4" s="309"/>
      <c r="J4" s="309"/>
      <c r="K4" s="309"/>
      <c r="L4" s="310"/>
    </row>
    <row r="5" spans="1:12" ht="12.75" customHeight="1">
      <c r="A5" s="311" t="s">
        <v>0</v>
      </c>
      <c r="B5" s="314" t="s">
        <v>81</v>
      </c>
      <c r="C5" s="317" t="s">
        <v>82</v>
      </c>
      <c r="D5" s="319" t="s">
        <v>83</v>
      </c>
      <c r="E5" s="320"/>
      <c r="F5" s="320"/>
      <c r="G5" s="320"/>
      <c r="H5" s="320"/>
      <c r="I5" s="320"/>
      <c r="J5" s="320"/>
      <c r="K5" s="320"/>
      <c r="L5" s="323" t="s">
        <v>84</v>
      </c>
    </row>
    <row r="6" spans="1:12" ht="12.75" customHeight="1">
      <c r="A6" s="312"/>
      <c r="B6" s="315"/>
      <c r="C6" s="318"/>
      <c r="D6" s="321"/>
      <c r="E6" s="322"/>
      <c r="F6" s="322"/>
      <c r="G6" s="322"/>
      <c r="H6" s="322"/>
      <c r="I6" s="322"/>
      <c r="J6" s="322"/>
      <c r="K6" s="322"/>
      <c r="L6" s="323"/>
    </row>
    <row r="7" spans="1:12" ht="12.75">
      <c r="A7" s="313"/>
      <c r="B7" s="316"/>
      <c r="C7" s="316"/>
      <c r="D7" s="35" t="s">
        <v>85</v>
      </c>
      <c r="E7" s="35" t="s">
        <v>86</v>
      </c>
      <c r="F7" s="35" t="s">
        <v>87</v>
      </c>
      <c r="G7" s="35" t="s">
        <v>88</v>
      </c>
      <c r="H7" s="35" t="s">
        <v>95</v>
      </c>
      <c r="I7" s="35" t="s">
        <v>219</v>
      </c>
      <c r="J7" s="35" t="s">
        <v>552</v>
      </c>
      <c r="K7" s="35" t="s">
        <v>221</v>
      </c>
      <c r="L7" s="324"/>
    </row>
    <row r="8" spans="1:12" ht="12.75">
      <c r="A8" s="271">
        <v>1</v>
      </c>
      <c r="B8" s="297" t="str">
        <f>'Planilha a ser Licitada'!D8</f>
        <v>INSTALAÇÃO DO CANTEIRO DE OBRAS</v>
      </c>
      <c r="C8" s="273">
        <f>'Planilha a ser Licitada'!H11</f>
        <v>13235.787400000001</v>
      </c>
      <c r="D8" s="37">
        <f>$C8*D9</f>
        <v>13235.787400000001</v>
      </c>
      <c r="E8" s="42"/>
      <c r="F8" s="42"/>
      <c r="G8" s="42"/>
      <c r="H8" s="42"/>
      <c r="I8" s="42"/>
      <c r="J8" s="42"/>
      <c r="K8" s="42"/>
      <c r="L8" s="38">
        <f>SUM(D8:K8)</f>
        <v>13235.787400000001</v>
      </c>
    </row>
    <row r="9" spans="1:12" ht="12.75">
      <c r="A9" s="271"/>
      <c r="B9" s="298"/>
      <c r="C9" s="273"/>
      <c r="D9" s="39">
        <v>1</v>
      </c>
      <c r="E9" s="43"/>
      <c r="F9" s="43"/>
      <c r="G9" s="43"/>
      <c r="H9" s="43"/>
      <c r="I9" s="43"/>
      <c r="J9" s="43"/>
      <c r="K9" s="43"/>
      <c r="L9" s="40">
        <f>L8/C8</f>
        <v>1</v>
      </c>
    </row>
    <row r="10" spans="1:12" ht="12.75">
      <c r="A10" s="274">
        <v>2</v>
      </c>
      <c r="B10" s="297" t="str">
        <f>'Planilha a ser Licitada'!D13</f>
        <v>SERVIÇOS PRELIMINARES</v>
      </c>
      <c r="C10" s="273">
        <f>'Planilha a ser Licitada'!H15</f>
        <v>242.785</v>
      </c>
      <c r="D10" s="37">
        <f>$C10*D11</f>
        <v>242.785</v>
      </c>
      <c r="E10" s="42"/>
      <c r="F10" s="42"/>
      <c r="G10" s="42"/>
      <c r="H10" s="42"/>
      <c r="I10" s="42"/>
      <c r="J10" s="42"/>
      <c r="K10" s="42"/>
      <c r="L10" s="38">
        <f>SUM(D10:K10)</f>
        <v>242.785</v>
      </c>
    </row>
    <row r="11" spans="1:12" ht="12.75">
      <c r="A11" s="275"/>
      <c r="B11" s="298"/>
      <c r="C11" s="273"/>
      <c r="D11" s="39">
        <v>1</v>
      </c>
      <c r="E11" s="43"/>
      <c r="F11" s="43"/>
      <c r="G11" s="43"/>
      <c r="H11" s="43"/>
      <c r="I11" s="43"/>
      <c r="J11" s="43"/>
      <c r="K11" s="43"/>
      <c r="L11" s="40">
        <f>L10/C10</f>
        <v>1</v>
      </c>
    </row>
    <row r="12" spans="1:12" ht="12.75">
      <c r="A12" s="271">
        <v>3</v>
      </c>
      <c r="B12" s="272" t="str">
        <f>'Planilha a ser Licitada'!D17</f>
        <v>ESQUADRIAS DE MADEIRA</v>
      </c>
      <c r="C12" s="273">
        <f>'Planilha a ser Licitada'!H26</f>
        <v>46102.39</v>
      </c>
      <c r="D12" s="37">
        <f>$C12*D13</f>
        <v>4610.2390000000005</v>
      </c>
      <c r="E12" s="37">
        <f>$C12*E13</f>
        <v>16135.8365</v>
      </c>
      <c r="F12" s="37">
        <f>$C12*F13</f>
        <v>11525.5975</v>
      </c>
      <c r="G12" s="37">
        <f>$C12*G13</f>
        <v>9220.478000000001</v>
      </c>
      <c r="H12" s="37">
        <f>$C12*H13</f>
        <v>4610.2390000000005</v>
      </c>
      <c r="I12" s="216"/>
      <c r="J12" s="216"/>
      <c r="K12" s="216"/>
      <c r="L12" s="38">
        <f>SUM(D12:K12)</f>
        <v>46102.39</v>
      </c>
    </row>
    <row r="13" spans="1:12" ht="12.75">
      <c r="A13" s="271"/>
      <c r="B13" s="272"/>
      <c r="C13" s="273"/>
      <c r="D13" s="39">
        <v>0.1</v>
      </c>
      <c r="E13" s="39">
        <v>0.35</v>
      </c>
      <c r="F13" s="39">
        <v>0.25</v>
      </c>
      <c r="G13" s="39">
        <v>0.2</v>
      </c>
      <c r="H13" s="39">
        <v>0.1</v>
      </c>
      <c r="I13" s="217"/>
      <c r="J13" s="217"/>
      <c r="K13" s="217"/>
      <c r="L13" s="40">
        <f>L12/C12</f>
        <v>1</v>
      </c>
    </row>
    <row r="14" spans="1:12" ht="12.75">
      <c r="A14" s="271">
        <v>4</v>
      </c>
      <c r="B14" s="272" t="str">
        <f>'Planilha a ser Licitada'!D28</f>
        <v>ESQUADRIAS METÁLICAS</v>
      </c>
      <c r="C14" s="273">
        <f>'Planilha a ser Licitada'!H39</f>
        <v>99014.12909999999</v>
      </c>
      <c r="D14" s="37">
        <f>$C14*D15</f>
        <v>9901.41291</v>
      </c>
      <c r="E14" s="37">
        <f>$C14*E15</f>
        <v>9901.41291</v>
      </c>
      <c r="F14" s="37">
        <f>$C14*F15</f>
        <v>19802.82582</v>
      </c>
      <c r="G14" s="37">
        <f>$C14*G15</f>
        <v>24753.532274999998</v>
      </c>
      <c r="H14" s="37">
        <f>$C14*H15</f>
        <v>34654.945185</v>
      </c>
      <c r="I14" s="216"/>
      <c r="J14" s="216"/>
      <c r="K14" s="216"/>
      <c r="L14" s="38">
        <f>SUM(D14:K14)</f>
        <v>99014.12909999999</v>
      </c>
    </row>
    <row r="15" spans="1:12" ht="12.75">
      <c r="A15" s="271"/>
      <c r="B15" s="272"/>
      <c r="C15" s="273"/>
      <c r="D15" s="39">
        <v>0.1</v>
      </c>
      <c r="E15" s="39">
        <v>0.1</v>
      </c>
      <c r="F15" s="39">
        <v>0.2</v>
      </c>
      <c r="G15" s="39">
        <v>0.25</v>
      </c>
      <c r="H15" s="39">
        <v>0.35</v>
      </c>
      <c r="I15" s="217"/>
      <c r="J15" s="217"/>
      <c r="K15" s="217"/>
      <c r="L15" s="40">
        <f>L14/C14</f>
        <v>1</v>
      </c>
    </row>
    <row r="16" spans="1:12" ht="12.75">
      <c r="A16" s="271">
        <v>5</v>
      </c>
      <c r="B16" s="272" t="str">
        <f>'Planilha a ser Licitada'!D41</f>
        <v>VIDROS E ESPELHOS</v>
      </c>
      <c r="C16" s="273">
        <f>'Planilha a ser Licitada'!H45</f>
        <v>39075.0588</v>
      </c>
      <c r="D16" s="42"/>
      <c r="E16" s="37"/>
      <c r="F16" s="37"/>
      <c r="G16" s="37">
        <f>$C16*G17</f>
        <v>7815.01176</v>
      </c>
      <c r="H16" s="37">
        <f>$C16*H17</f>
        <v>11722.51764</v>
      </c>
      <c r="I16" s="37">
        <f>$C16*I17</f>
        <v>19537.5294</v>
      </c>
      <c r="J16" s="216"/>
      <c r="K16" s="216"/>
      <c r="L16" s="38">
        <f>SUM(D16:K16)</f>
        <v>39075.0588</v>
      </c>
    </row>
    <row r="17" spans="1:12" ht="12.75">
      <c r="A17" s="271"/>
      <c r="B17" s="272"/>
      <c r="C17" s="273"/>
      <c r="D17" s="43"/>
      <c r="E17" s="39"/>
      <c r="F17" s="39"/>
      <c r="G17" s="39">
        <v>0.2</v>
      </c>
      <c r="H17" s="39">
        <v>0.3</v>
      </c>
      <c r="I17" s="39">
        <v>0.5</v>
      </c>
      <c r="J17" s="217"/>
      <c r="K17" s="217"/>
      <c r="L17" s="40">
        <f>L16/C16</f>
        <v>1</v>
      </c>
    </row>
    <row r="18" spans="1:12" ht="12.75">
      <c r="A18" s="271">
        <v>6</v>
      </c>
      <c r="B18" s="272" t="str">
        <f>'Planilha a ser Licitada'!D47</f>
        <v>COBERTURA</v>
      </c>
      <c r="C18" s="273">
        <f>'Planilha a ser Licitada'!H51</f>
        <v>61801.753800000006</v>
      </c>
      <c r="D18" s="37">
        <f>$C18*D19</f>
        <v>43261.227660000004</v>
      </c>
      <c r="E18" s="37">
        <f>$C18*E19</f>
        <v>18540.52614</v>
      </c>
      <c r="F18" s="216"/>
      <c r="G18" s="216"/>
      <c r="H18" s="42"/>
      <c r="I18" s="42"/>
      <c r="J18" s="42"/>
      <c r="K18" s="42"/>
      <c r="L18" s="38">
        <f>SUM(D18:K18)</f>
        <v>61801.753800000006</v>
      </c>
    </row>
    <row r="19" spans="1:12" ht="12.75">
      <c r="A19" s="271"/>
      <c r="B19" s="272"/>
      <c r="C19" s="273"/>
      <c r="D19" s="39">
        <v>0.7</v>
      </c>
      <c r="E19" s="39">
        <v>0.3</v>
      </c>
      <c r="F19" s="217"/>
      <c r="G19" s="217"/>
      <c r="H19" s="43"/>
      <c r="I19" s="43"/>
      <c r="J19" s="43"/>
      <c r="K19" s="43"/>
      <c r="L19" s="40">
        <f>L18/C18</f>
        <v>1</v>
      </c>
    </row>
    <row r="20" spans="1:12" ht="12.75">
      <c r="A20" s="271">
        <v>7</v>
      </c>
      <c r="B20" s="272" t="str">
        <f>'Planilha a ser Licitada'!D53</f>
        <v>IMPERMEABILIZAÇÃO</v>
      </c>
      <c r="C20" s="273">
        <f>'Planilha a ser Licitada'!H55</f>
        <v>2109.33</v>
      </c>
      <c r="D20" s="42"/>
      <c r="E20" s="42"/>
      <c r="F20" s="42"/>
      <c r="G20" s="216"/>
      <c r="H20" s="37">
        <f>$C20*H21</f>
        <v>2109.33</v>
      </c>
      <c r="I20" s="42"/>
      <c r="J20" s="42"/>
      <c r="K20" s="42"/>
      <c r="L20" s="38">
        <f>SUM(D20:K20)</f>
        <v>2109.33</v>
      </c>
    </row>
    <row r="21" spans="1:12" ht="12.75">
      <c r="A21" s="271"/>
      <c r="B21" s="272"/>
      <c r="C21" s="273"/>
      <c r="D21" s="43"/>
      <c r="E21" s="43"/>
      <c r="F21" s="43"/>
      <c r="G21" s="217"/>
      <c r="H21" s="39">
        <v>1</v>
      </c>
      <c r="I21" s="43"/>
      <c r="J21" s="43"/>
      <c r="K21" s="43"/>
      <c r="L21" s="40">
        <f>L20/C20</f>
        <v>1</v>
      </c>
    </row>
    <row r="22" spans="1:12" ht="12.75">
      <c r="A22" s="274">
        <v>8</v>
      </c>
      <c r="B22" s="272" t="str">
        <f>'Planilha a ser Licitada'!D57</f>
        <v>REVESTIMENTOS DE PAREDE</v>
      </c>
      <c r="C22" s="273">
        <f>'Planilha a ser Licitada'!H60</f>
        <v>1575.799</v>
      </c>
      <c r="D22" s="42"/>
      <c r="E22" s="37">
        <f>$C22*E23</f>
        <v>1575.799</v>
      </c>
      <c r="F22" s="216"/>
      <c r="G22" s="216"/>
      <c r="H22" s="42"/>
      <c r="I22" s="42"/>
      <c r="J22" s="42"/>
      <c r="K22" s="42"/>
      <c r="L22" s="38">
        <f>SUM(D22:K22)</f>
        <v>1575.799</v>
      </c>
    </row>
    <row r="23" spans="1:12" ht="12.75">
      <c r="A23" s="275"/>
      <c r="B23" s="272"/>
      <c r="C23" s="273"/>
      <c r="D23" s="43"/>
      <c r="E23" s="39">
        <v>1</v>
      </c>
      <c r="F23" s="217"/>
      <c r="G23" s="217"/>
      <c r="H23" s="43"/>
      <c r="I23" s="43"/>
      <c r="J23" s="43"/>
      <c r="K23" s="43"/>
      <c r="L23" s="40">
        <f>L22/C22</f>
        <v>1</v>
      </c>
    </row>
    <row r="24" spans="1:12" ht="12.75">
      <c r="A24" s="274">
        <v>9</v>
      </c>
      <c r="B24" s="272" t="str">
        <f>'Planilha a ser Licitada'!D62</f>
        <v>TETOS E FORROS</v>
      </c>
      <c r="C24" s="273">
        <f>'Planilha a ser Licitada'!H64</f>
        <v>2156.0384</v>
      </c>
      <c r="D24" s="42"/>
      <c r="E24" s="42"/>
      <c r="F24" s="37">
        <f>$C24*F25</f>
        <v>2156.0384</v>
      </c>
      <c r="G24" s="216"/>
      <c r="H24" s="42"/>
      <c r="I24" s="42"/>
      <c r="J24" s="42"/>
      <c r="K24" s="42"/>
      <c r="L24" s="38">
        <f>SUM(D24:K24)</f>
        <v>2156.0384</v>
      </c>
    </row>
    <row r="25" spans="1:12" ht="12.75">
      <c r="A25" s="275"/>
      <c r="B25" s="272"/>
      <c r="C25" s="273"/>
      <c r="D25" s="43"/>
      <c r="E25" s="43"/>
      <c r="F25" s="39">
        <v>1</v>
      </c>
      <c r="G25" s="217"/>
      <c r="H25" s="43"/>
      <c r="I25" s="43"/>
      <c r="J25" s="43"/>
      <c r="K25" s="43"/>
      <c r="L25" s="40">
        <f>L24/C24</f>
        <v>1</v>
      </c>
    </row>
    <row r="26" spans="1:12" ht="12.75">
      <c r="A26" s="271">
        <v>10</v>
      </c>
      <c r="B26" s="272" t="str">
        <f>'Planilha a ser Licitada'!D66</f>
        <v>INSTALAÇÕES HIDRO-SANITÁRIAS</v>
      </c>
      <c r="C26" s="273">
        <f>'Planilha a ser Licitada'!H74</f>
        <v>2842.4199999999996</v>
      </c>
      <c r="D26" s="42"/>
      <c r="E26" s="42"/>
      <c r="F26" s="37">
        <f>$C26*F27</f>
        <v>1421.2099999999998</v>
      </c>
      <c r="G26" s="37">
        <f>$C26*G27</f>
        <v>1421.2099999999998</v>
      </c>
      <c r="H26" s="42"/>
      <c r="I26" s="42"/>
      <c r="J26" s="42"/>
      <c r="K26" s="42"/>
      <c r="L26" s="38">
        <f>SUM(D26:K26)</f>
        <v>2842.4199999999996</v>
      </c>
    </row>
    <row r="27" spans="1:12" ht="12.75">
      <c r="A27" s="271"/>
      <c r="B27" s="272"/>
      <c r="C27" s="273"/>
      <c r="D27" s="43"/>
      <c r="E27" s="43"/>
      <c r="F27" s="39">
        <v>0.5</v>
      </c>
      <c r="G27" s="39">
        <v>0.5</v>
      </c>
      <c r="H27" s="43"/>
      <c r="I27" s="43"/>
      <c r="J27" s="43"/>
      <c r="K27" s="43"/>
      <c r="L27" s="40">
        <f>L26/C26</f>
        <v>1</v>
      </c>
    </row>
    <row r="28" spans="1:12" ht="12.75">
      <c r="A28" s="271">
        <v>11</v>
      </c>
      <c r="B28" s="272" t="str">
        <f>'Planilha a ser Licitada'!D76</f>
        <v>INSTALAÇÕES ELÉTRICAS</v>
      </c>
      <c r="C28" s="273">
        <f>'Planilha a ser Licitada'!H119</f>
        <v>102654.44</v>
      </c>
      <c r="D28" s="216"/>
      <c r="E28" s="37">
        <f aca="true" t="shared" si="0" ref="E28:J28">$C28*E29</f>
        <v>25663.61</v>
      </c>
      <c r="F28" s="37">
        <f t="shared" si="0"/>
        <v>30796.332</v>
      </c>
      <c r="G28" s="37">
        <f t="shared" si="0"/>
        <v>30796.332</v>
      </c>
      <c r="H28" s="37">
        <f t="shared" si="0"/>
        <v>5132.722000000001</v>
      </c>
      <c r="I28" s="37">
        <f t="shared" si="0"/>
        <v>5132.722000000001</v>
      </c>
      <c r="J28" s="37">
        <f t="shared" si="0"/>
        <v>5132.722000000001</v>
      </c>
      <c r="K28" s="216"/>
      <c r="L28" s="38">
        <f>SUM(D28:K28)</f>
        <v>102654.43999999997</v>
      </c>
    </row>
    <row r="29" spans="1:12" ht="12.75">
      <c r="A29" s="271"/>
      <c r="B29" s="272"/>
      <c r="C29" s="273"/>
      <c r="D29" s="217"/>
      <c r="E29" s="39">
        <v>0.25</v>
      </c>
      <c r="F29" s="39">
        <v>0.3</v>
      </c>
      <c r="G29" s="39">
        <v>0.3</v>
      </c>
      <c r="H29" s="39">
        <v>0.05</v>
      </c>
      <c r="I29" s="39">
        <v>0.05</v>
      </c>
      <c r="J29" s="39">
        <v>0.05</v>
      </c>
      <c r="K29" s="217"/>
      <c r="L29" s="40">
        <f>L28/C28</f>
        <v>0.9999999999999997</v>
      </c>
    </row>
    <row r="30" spans="1:12" ht="12.75">
      <c r="A30" s="271">
        <v>12</v>
      </c>
      <c r="B30" s="272" t="str">
        <f>'Planilha a ser Licitada'!D121</f>
        <v>INSTALAÇÕES DE AR CONDICIONADO</v>
      </c>
      <c r="C30" s="273">
        <f>'Planilha a ser Licitada'!H127</f>
        <v>7981.47</v>
      </c>
      <c r="D30" s="42"/>
      <c r="E30" s="42"/>
      <c r="F30" s="42"/>
      <c r="G30" s="216"/>
      <c r="H30" s="216"/>
      <c r="I30" s="216"/>
      <c r="J30" s="37">
        <f>$C30*J31</f>
        <v>1596.294</v>
      </c>
      <c r="K30" s="37">
        <f>$C30*K31</f>
        <v>6385.176</v>
      </c>
      <c r="L30" s="38">
        <f>SUM(D30:K30)</f>
        <v>7981.47</v>
      </c>
    </row>
    <row r="31" spans="1:12" ht="12.75">
      <c r="A31" s="271"/>
      <c r="B31" s="272"/>
      <c r="C31" s="273"/>
      <c r="D31" s="43"/>
      <c r="E31" s="43"/>
      <c r="F31" s="43"/>
      <c r="G31" s="217"/>
      <c r="H31" s="217"/>
      <c r="I31" s="217"/>
      <c r="J31" s="39">
        <v>0.2</v>
      </c>
      <c r="K31" s="39">
        <v>0.8</v>
      </c>
      <c r="L31" s="40">
        <f>L30/C30</f>
        <v>1</v>
      </c>
    </row>
    <row r="32" spans="1:12" ht="12.75">
      <c r="A32" s="271">
        <v>13</v>
      </c>
      <c r="B32" s="272" t="str">
        <f>'Planilha a ser Licitada'!D129</f>
        <v>INSTALAÇÕES DE GASES MEDICINAIS</v>
      </c>
      <c r="C32" s="273">
        <f>'Planilha a ser Licitada'!H131</f>
        <v>38550.05</v>
      </c>
      <c r="D32" s="216"/>
      <c r="E32" s="216"/>
      <c r="F32" s="37">
        <f aca="true" t="shared" si="1" ref="F32:K32">$C32*F33</f>
        <v>5782.507500000001</v>
      </c>
      <c r="G32" s="37">
        <f t="shared" si="1"/>
        <v>5782.507500000001</v>
      </c>
      <c r="H32" s="37">
        <f t="shared" si="1"/>
        <v>5782.507500000001</v>
      </c>
      <c r="I32" s="37">
        <f t="shared" si="1"/>
        <v>9637.5125</v>
      </c>
      <c r="J32" s="37">
        <f t="shared" si="1"/>
        <v>5782.507500000001</v>
      </c>
      <c r="K32" s="37">
        <f t="shared" si="1"/>
        <v>5782.507500000001</v>
      </c>
      <c r="L32" s="38">
        <f>SUM(D32:K32)</f>
        <v>38550.05</v>
      </c>
    </row>
    <row r="33" spans="1:12" ht="12.75">
      <c r="A33" s="271"/>
      <c r="B33" s="272"/>
      <c r="C33" s="273"/>
      <c r="D33" s="217"/>
      <c r="E33" s="217"/>
      <c r="F33" s="39">
        <v>0.15</v>
      </c>
      <c r="G33" s="39">
        <v>0.15</v>
      </c>
      <c r="H33" s="39">
        <v>0.15</v>
      </c>
      <c r="I33" s="39">
        <v>0.25</v>
      </c>
      <c r="J33" s="39">
        <v>0.15</v>
      </c>
      <c r="K33" s="39">
        <v>0.15</v>
      </c>
      <c r="L33" s="40">
        <f>L32/C32</f>
        <v>1</v>
      </c>
    </row>
    <row r="34" spans="1:12" ht="12.75">
      <c r="A34" s="271">
        <v>14</v>
      </c>
      <c r="B34" s="272" t="str">
        <f>'Planilha a ser Licitada'!D133</f>
        <v>INSTALAÇÕES DE INCÊNDIO</v>
      </c>
      <c r="C34" s="273">
        <f>'Planilha a ser Licitada'!H137</f>
        <v>3145.0000000000005</v>
      </c>
      <c r="D34" s="42"/>
      <c r="E34" s="42"/>
      <c r="F34" s="42"/>
      <c r="G34" s="42"/>
      <c r="H34" s="216"/>
      <c r="I34" s="216"/>
      <c r="J34" s="216"/>
      <c r="K34" s="37">
        <f>$C34*K35</f>
        <v>3145.0000000000005</v>
      </c>
      <c r="L34" s="38">
        <f>SUM(D34:K34)</f>
        <v>3145.0000000000005</v>
      </c>
    </row>
    <row r="35" spans="1:12" ht="12.75">
      <c r="A35" s="271"/>
      <c r="B35" s="272"/>
      <c r="C35" s="273"/>
      <c r="D35" s="43"/>
      <c r="E35" s="43"/>
      <c r="F35" s="43"/>
      <c r="G35" s="43"/>
      <c r="H35" s="217"/>
      <c r="I35" s="217"/>
      <c r="J35" s="217"/>
      <c r="K35" s="39">
        <v>1</v>
      </c>
      <c r="L35" s="40">
        <f>L34/C34</f>
        <v>1</v>
      </c>
    </row>
    <row r="36" spans="1:12" ht="12.75">
      <c r="A36" s="271">
        <v>15</v>
      </c>
      <c r="B36" s="272" t="str">
        <f>'Planilha a ser Licitada'!D139</f>
        <v>APARELHOS HIDRO-SANITÁRIOS</v>
      </c>
      <c r="C36" s="273">
        <f>'Planilha a ser Licitada'!H167</f>
        <v>48645.29960000001</v>
      </c>
      <c r="D36" s="42"/>
      <c r="E36" s="42"/>
      <c r="F36" s="216"/>
      <c r="G36" s="216"/>
      <c r="H36" s="37">
        <f>$C36*H37</f>
        <v>9729.059920000003</v>
      </c>
      <c r="I36" s="37">
        <f>$C36*I37</f>
        <v>14593.589880000003</v>
      </c>
      <c r="J36" s="37">
        <f>$C36*J37</f>
        <v>19458.119840000007</v>
      </c>
      <c r="K36" s="37">
        <f>$C36*K37</f>
        <v>4864.529960000002</v>
      </c>
      <c r="L36" s="38">
        <f>SUM(D36:K36)</f>
        <v>48645.29960000001</v>
      </c>
    </row>
    <row r="37" spans="1:12" ht="12.75">
      <c r="A37" s="271"/>
      <c r="B37" s="272"/>
      <c r="C37" s="273"/>
      <c r="D37" s="43"/>
      <c r="E37" s="43"/>
      <c r="F37" s="217"/>
      <c r="G37" s="217"/>
      <c r="H37" s="39">
        <v>0.2</v>
      </c>
      <c r="I37" s="39">
        <v>0.3</v>
      </c>
      <c r="J37" s="39">
        <v>0.4</v>
      </c>
      <c r="K37" s="39">
        <v>0.1</v>
      </c>
      <c r="L37" s="40">
        <f>L36/C36</f>
        <v>1</v>
      </c>
    </row>
    <row r="38" spans="1:12" ht="12.75">
      <c r="A38" s="271">
        <v>16</v>
      </c>
      <c r="B38" s="272" t="str">
        <f>'Planilha a ser Licitada'!D169</f>
        <v>APARELHOS ELÉTRICOS</v>
      </c>
      <c r="C38" s="273">
        <f>'Planilha a ser Licitada'!H192</f>
        <v>24192.089999999997</v>
      </c>
      <c r="D38" s="42"/>
      <c r="E38" s="42"/>
      <c r="F38" s="216"/>
      <c r="G38" s="216"/>
      <c r="H38" s="37">
        <f>$C38*H39</f>
        <v>4838.418</v>
      </c>
      <c r="I38" s="37">
        <f>$C38*I39</f>
        <v>7257.626999999999</v>
      </c>
      <c r="J38" s="37">
        <f>$C38*J39</f>
        <v>12096.044999999998</v>
      </c>
      <c r="K38" s="216"/>
      <c r="L38" s="38">
        <f>SUM(D38:K38)</f>
        <v>24192.089999999997</v>
      </c>
    </row>
    <row r="39" spans="1:12" ht="12.75">
      <c r="A39" s="271"/>
      <c r="B39" s="272"/>
      <c r="C39" s="273"/>
      <c r="D39" s="43"/>
      <c r="E39" s="43"/>
      <c r="F39" s="217"/>
      <c r="G39" s="217"/>
      <c r="H39" s="39">
        <v>0.2</v>
      </c>
      <c r="I39" s="39">
        <v>0.3</v>
      </c>
      <c r="J39" s="39">
        <v>0.5</v>
      </c>
      <c r="K39" s="217"/>
      <c r="L39" s="40">
        <f>L38/C38</f>
        <v>1</v>
      </c>
    </row>
    <row r="40" spans="1:12" ht="12.75">
      <c r="A40" s="271">
        <v>17</v>
      </c>
      <c r="B40" s="272" t="str">
        <f>'Planilha a ser Licitada'!D194</f>
        <v>PINTURA</v>
      </c>
      <c r="C40" s="273">
        <f>'Planilha a ser Licitada'!H206</f>
        <v>82478.2125</v>
      </c>
      <c r="D40" s="42"/>
      <c r="E40" s="216"/>
      <c r="F40" s="216"/>
      <c r="G40" s="216"/>
      <c r="H40" s="42"/>
      <c r="I40" s="37">
        <f>$C40*I41</f>
        <v>16495.642499999998</v>
      </c>
      <c r="J40" s="37">
        <f>$C40*J41</f>
        <v>24743.46375</v>
      </c>
      <c r="K40" s="37">
        <f>$C40*K41</f>
        <v>41239.10625</v>
      </c>
      <c r="L40" s="38">
        <f>SUM(D40:K40)</f>
        <v>82478.2125</v>
      </c>
    </row>
    <row r="41" spans="1:12" ht="12.75">
      <c r="A41" s="271"/>
      <c r="B41" s="272"/>
      <c r="C41" s="273"/>
      <c r="D41" s="43"/>
      <c r="E41" s="217"/>
      <c r="F41" s="217"/>
      <c r="G41" s="217"/>
      <c r="H41" s="43"/>
      <c r="I41" s="39">
        <v>0.2</v>
      </c>
      <c r="J41" s="39">
        <v>0.3</v>
      </c>
      <c r="K41" s="39">
        <v>0.5</v>
      </c>
      <c r="L41" s="40">
        <f>L40/C40</f>
        <v>1</v>
      </c>
    </row>
    <row r="42" spans="1:12" ht="12.75">
      <c r="A42" s="271">
        <v>18</v>
      </c>
      <c r="B42" s="272" t="str">
        <f>'Planilha a ser Licitada'!D208</f>
        <v>SERVIÇOS COMPLEMENTARES EXTERNOS</v>
      </c>
      <c r="C42" s="273">
        <f>'Planilha a ser Licitada'!H221</f>
        <v>122196.79060000001</v>
      </c>
      <c r="D42" s="42"/>
      <c r="E42" s="42"/>
      <c r="F42" s="216"/>
      <c r="G42" s="216"/>
      <c r="H42" s="216"/>
      <c r="I42" s="37">
        <f>$C42*I43</f>
        <v>12219.679060000002</v>
      </c>
      <c r="J42" s="37">
        <f>$C42*J43</f>
        <v>48878.71624000001</v>
      </c>
      <c r="K42" s="37">
        <f>$C42*K43</f>
        <v>61098.395300000004</v>
      </c>
      <c r="L42" s="38">
        <f>SUM(D42:K42)</f>
        <v>122196.79060000001</v>
      </c>
    </row>
    <row r="43" spans="1:12" ht="12.75">
      <c r="A43" s="271"/>
      <c r="B43" s="272"/>
      <c r="C43" s="273"/>
      <c r="D43" s="43"/>
      <c r="E43" s="43"/>
      <c r="F43" s="217"/>
      <c r="G43" s="217"/>
      <c r="H43" s="217"/>
      <c r="I43" s="39">
        <v>0.1</v>
      </c>
      <c r="J43" s="39">
        <v>0.4</v>
      </c>
      <c r="K43" s="39">
        <v>0.5</v>
      </c>
      <c r="L43" s="40">
        <f>L42/C42</f>
        <v>1</v>
      </c>
    </row>
    <row r="44" spans="1:12" ht="12.75">
      <c r="A44" s="271">
        <v>19</v>
      </c>
      <c r="B44" s="272" t="str">
        <f>'Planilha a ser Licitada'!D223</f>
        <v>SERVIÇOS COMPLEMENTARES INTERNOS</v>
      </c>
      <c r="C44" s="273">
        <f>'Planilha a ser Licitada'!H226</f>
        <v>1739.98</v>
      </c>
      <c r="D44" s="42"/>
      <c r="E44" s="42"/>
      <c r="F44" s="42"/>
      <c r="G44" s="42"/>
      <c r="H44" s="216"/>
      <c r="I44" s="216"/>
      <c r="J44" s="216"/>
      <c r="K44" s="37">
        <f>$C44*K45</f>
        <v>1739.98</v>
      </c>
      <c r="L44" s="38">
        <f>SUM(D44:K44)</f>
        <v>1739.98</v>
      </c>
    </row>
    <row r="45" spans="1:12" ht="12.75">
      <c r="A45" s="271"/>
      <c r="B45" s="272"/>
      <c r="C45" s="273"/>
      <c r="D45" s="43"/>
      <c r="E45" s="43"/>
      <c r="F45" s="43"/>
      <c r="G45" s="43"/>
      <c r="H45" s="217"/>
      <c r="I45" s="217"/>
      <c r="J45" s="217"/>
      <c r="K45" s="39">
        <v>1</v>
      </c>
      <c r="L45" s="40">
        <f>L44/C44</f>
        <v>1</v>
      </c>
    </row>
    <row r="46" spans="1:12" ht="12.75">
      <c r="A46" s="287"/>
      <c r="B46" s="288"/>
      <c r="C46" s="289"/>
      <c r="D46" s="289"/>
      <c r="E46" s="289"/>
      <c r="F46" s="289"/>
      <c r="G46" s="289"/>
      <c r="H46" s="289"/>
      <c r="I46" s="289"/>
      <c r="J46" s="289"/>
      <c r="K46" s="289"/>
      <c r="L46" s="290"/>
    </row>
    <row r="47" spans="1:12" ht="12.75">
      <c r="A47" s="44"/>
      <c r="B47" s="45" t="s">
        <v>1</v>
      </c>
      <c r="C47" s="46">
        <f>SUM(C8:C45)</f>
        <v>699738.8241999999</v>
      </c>
      <c r="D47" s="47"/>
      <c r="E47" s="41" t="s">
        <v>89</v>
      </c>
      <c r="F47" s="41" t="s">
        <v>89</v>
      </c>
      <c r="G47" s="41" t="s">
        <v>89</v>
      </c>
      <c r="H47" s="41" t="s">
        <v>89</v>
      </c>
      <c r="I47" s="41" t="s">
        <v>89</v>
      </c>
      <c r="J47" s="41" t="s">
        <v>89</v>
      </c>
      <c r="K47" s="41" t="s">
        <v>89</v>
      </c>
      <c r="L47" s="48">
        <f>SUM(L8,L12,L14,L16,L20,L26,L28,L30,L32,L34,L36,L38,L40,L42,L44,L10,L18,L22,L24)</f>
        <v>699738.8242</v>
      </c>
    </row>
    <row r="48" spans="1:12" ht="12.75">
      <c r="A48" s="291" t="s">
        <v>90</v>
      </c>
      <c r="B48" s="292"/>
      <c r="C48" s="47"/>
      <c r="D48" s="36">
        <f>SUM(D8,D10,D12,D14,D18)</f>
        <v>71251.45197000001</v>
      </c>
      <c r="E48" s="36">
        <f>SUM(E12,E14,E18,E22,E28)</f>
        <v>71817.18455</v>
      </c>
      <c r="F48" s="36">
        <f>SUM(F12,F14,F24,F26,F28,F32)</f>
        <v>71484.51122</v>
      </c>
      <c r="G48" s="36">
        <f>SUM(G12,G14,G16,G26,G28,G32)</f>
        <v>79789.07153500001</v>
      </c>
      <c r="H48" s="36">
        <f>SUM(H12,H14,H16,H20,H28,H32,H36,H38)</f>
        <v>78579.739245</v>
      </c>
      <c r="I48" s="36">
        <f>SUM(I16,I28,I32,I36,I38,I40,I42)</f>
        <v>84874.30234</v>
      </c>
      <c r="J48" s="36">
        <f>SUM(J28,J30,J32,J36,J38,J40,J42)</f>
        <v>117687.86833000001</v>
      </c>
      <c r="K48" s="36">
        <f>SUM(K44,K42,K40,K36,K34,K32,K30)</f>
        <v>124254.69501000001</v>
      </c>
      <c r="L48" s="293"/>
    </row>
    <row r="49" spans="1:12" ht="12.75">
      <c r="A49" s="49"/>
      <c r="B49" s="45" t="s">
        <v>91</v>
      </c>
      <c r="C49" s="46">
        <f>C47</f>
        <v>699738.8241999999</v>
      </c>
      <c r="D49" s="36">
        <f>SUM(D48)</f>
        <v>71251.45197000001</v>
      </c>
      <c r="E49" s="36">
        <f aca="true" t="shared" si="2" ref="E49:K49">SUM(E48+D49)</f>
        <v>143068.63652</v>
      </c>
      <c r="F49" s="36">
        <f t="shared" si="2"/>
        <v>214553.14774</v>
      </c>
      <c r="G49" s="36">
        <f t="shared" si="2"/>
        <v>294342.219275</v>
      </c>
      <c r="H49" s="36">
        <f t="shared" si="2"/>
        <v>372921.95852</v>
      </c>
      <c r="I49" s="36">
        <f t="shared" si="2"/>
        <v>457796.26086</v>
      </c>
      <c r="J49" s="36">
        <f t="shared" si="2"/>
        <v>575484.12919</v>
      </c>
      <c r="K49" s="36">
        <f t="shared" si="2"/>
        <v>699738.8242</v>
      </c>
      <c r="L49" s="293"/>
    </row>
    <row r="50" spans="1:16" ht="12.75">
      <c r="A50" s="49"/>
      <c r="B50" s="45" t="s">
        <v>92</v>
      </c>
      <c r="C50" s="50"/>
      <c r="D50" s="51">
        <f aca="true" t="shared" si="3" ref="D50:K50">D48/$C$47</f>
        <v>0.10182578057100182</v>
      </c>
      <c r="E50" s="51">
        <f t="shared" si="3"/>
        <v>0.10263427162571326</v>
      </c>
      <c r="F50" s="51">
        <f t="shared" si="3"/>
        <v>0.10215884662642107</v>
      </c>
      <c r="G50" s="51">
        <f t="shared" si="3"/>
        <v>0.11402693230037873</v>
      </c>
      <c r="H50" s="51">
        <f t="shared" si="3"/>
        <v>0.1122986699142197</v>
      </c>
      <c r="I50" s="51">
        <f t="shared" si="3"/>
        <v>0.12129425923598768</v>
      </c>
      <c r="J50" s="51">
        <f t="shared" si="3"/>
        <v>0.16818827862602972</v>
      </c>
      <c r="K50" s="51">
        <f t="shared" si="3"/>
        <v>0.17757296110024823</v>
      </c>
      <c r="L50" s="293"/>
      <c r="P50" s="34">
        <f>L47-K49</f>
        <v>0</v>
      </c>
    </row>
    <row r="51" spans="1:12" ht="13.5" thickBot="1">
      <c r="A51" s="295" t="s">
        <v>93</v>
      </c>
      <c r="B51" s="296"/>
      <c r="C51" s="52"/>
      <c r="D51" s="53">
        <f>SUM(D50)</f>
        <v>0.10182578057100182</v>
      </c>
      <c r="E51" s="53">
        <f>SUM(E50+D51)</f>
        <v>0.2044600521967151</v>
      </c>
      <c r="F51" s="53">
        <f aca="true" t="shared" si="4" ref="F51:K51">SUM(F50+E51)</f>
        <v>0.30661889882313614</v>
      </c>
      <c r="G51" s="53">
        <f t="shared" si="4"/>
        <v>0.4206458311235149</v>
      </c>
      <c r="H51" s="53">
        <f t="shared" si="4"/>
        <v>0.5329445010377346</v>
      </c>
      <c r="I51" s="53">
        <f t="shared" si="4"/>
        <v>0.6542387602737223</v>
      </c>
      <c r="J51" s="53">
        <f t="shared" si="4"/>
        <v>0.822427038899752</v>
      </c>
      <c r="K51" s="53">
        <f t="shared" si="4"/>
        <v>1.0000000000000002</v>
      </c>
      <c r="L51" s="294"/>
    </row>
    <row r="52" spans="1:12" ht="11.25">
      <c r="A52" s="95"/>
      <c r="B52" s="96"/>
      <c r="C52" s="94"/>
      <c r="D52" s="96"/>
      <c r="E52" s="96"/>
      <c r="F52" s="96"/>
      <c r="G52" s="96"/>
      <c r="H52" s="96"/>
      <c r="I52" s="96"/>
      <c r="J52" s="96"/>
      <c r="K52" s="96"/>
      <c r="L52" s="97"/>
    </row>
    <row r="53" spans="1:12" ht="11.25">
      <c r="A53" s="95"/>
      <c r="B53" s="96"/>
      <c r="C53" s="94"/>
      <c r="D53" s="96"/>
      <c r="E53" s="96"/>
      <c r="F53" s="96"/>
      <c r="G53" s="96"/>
      <c r="H53" s="96"/>
      <c r="I53" s="96"/>
      <c r="J53" s="96"/>
      <c r="K53" s="96"/>
      <c r="L53" s="97"/>
    </row>
    <row r="54" spans="1:12" ht="11.25">
      <c r="A54" s="95"/>
      <c r="B54" s="96"/>
      <c r="C54" s="94"/>
      <c r="D54" s="96"/>
      <c r="E54" s="96"/>
      <c r="F54" s="96"/>
      <c r="G54" s="96"/>
      <c r="H54" s="96"/>
      <c r="I54" s="96"/>
      <c r="J54" s="96"/>
      <c r="K54" s="96"/>
      <c r="L54" s="97"/>
    </row>
    <row r="55" spans="1:12" ht="11.25">
      <c r="A55" s="95"/>
      <c r="B55" s="96"/>
      <c r="C55" s="94"/>
      <c r="D55" s="96"/>
      <c r="E55" s="96"/>
      <c r="F55" s="96"/>
      <c r="G55" s="276"/>
      <c r="H55" s="276"/>
      <c r="I55" s="276"/>
      <c r="J55" s="276"/>
      <c r="K55" s="276"/>
      <c r="L55" s="277"/>
    </row>
    <row r="56" spans="1:12" ht="11.25">
      <c r="A56" s="95"/>
      <c r="B56" s="96"/>
      <c r="C56" s="94"/>
      <c r="D56" s="96"/>
      <c r="E56" s="96"/>
      <c r="F56" s="96"/>
      <c r="G56" s="276"/>
      <c r="H56" s="276"/>
      <c r="I56" s="276"/>
      <c r="J56" s="276"/>
      <c r="K56" s="276"/>
      <c r="L56" s="277"/>
    </row>
    <row r="57" spans="1:12" ht="11.25">
      <c r="A57" s="95"/>
      <c r="B57" s="96"/>
      <c r="C57" s="94"/>
      <c r="D57" s="96"/>
      <c r="E57" s="96"/>
      <c r="F57" s="96"/>
      <c r="G57" s="278"/>
      <c r="H57" s="278"/>
      <c r="I57" s="278"/>
      <c r="J57" s="278"/>
      <c r="K57" s="278"/>
      <c r="L57" s="279"/>
    </row>
    <row r="58" spans="1:12" ht="12.75">
      <c r="A58" s="95"/>
      <c r="B58" s="96"/>
      <c r="C58" s="94"/>
      <c r="D58" s="96"/>
      <c r="E58" s="96"/>
      <c r="F58" s="96"/>
      <c r="G58" s="285" t="s">
        <v>558</v>
      </c>
      <c r="H58" s="285"/>
      <c r="I58" s="285"/>
      <c r="J58" s="285"/>
      <c r="K58" s="285"/>
      <c r="L58" s="286"/>
    </row>
    <row r="59" spans="1:12" ht="12.75">
      <c r="A59" s="95"/>
      <c r="B59" s="96"/>
      <c r="C59" s="94"/>
      <c r="D59" s="96"/>
      <c r="E59" s="96"/>
      <c r="F59" s="96"/>
      <c r="G59" s="280" t="s">
        <v>127</v>
      </c>
      <c r="H59" s="280"/>
      <c r="I59" s="280"/>
      <c r="J59" s="280"/>
      <c r="K59" s="280"/>
      <c r="L59" s="281"/>
    </row>
    <row r="60" spans="1:12" ht="13.5" thickBot="1">
      <c r="A60" s="98"/>
      <c r="B60" s="99"/>
      <c r="C60" s="100"/>
      <c r="D60" s="99"/>
      <c r="E60" s="99"/>
      <c r="F60" s="99"/>
      <c r="G60" s="282" t="s">
        <v>559</v>
      </c>
      <c r="H60" s="282"/>
      <c r="I60" s="282"/>
      <c r="J60" s="282"/>
      <c r="K60" s="283"/>
      <c r="L60" s="284"/>
    </row>
  </sheetData>
  <sheetProtection/>
  <mergeCells count="74">
    <mergeCell ref="A1:L1"/>
    <mergeCell ref="A2:L2"/>
    <mergeCell ref="A3:L3"/>
    <mergeCell ref="A4:L4"/>
    <mergeCell ref="A5:A7"/>
    <mergeCell ref="B5:B7"/>
    <mergeCell ref="C5:C7"/>
    <mergeCell ref="D5:K6"/>
    <mergeCell ref="L5:L7"/>
    <mergeCell ref="A8:A9"/>
    <mergeCell ref="B8:B9"/>
    <mergeCell ref="C8:C9"/>
    <mergeCell ref="A12:A13"/>
    <mergeCell ref="B12:B13"/>
    <mergeCell ref="C12:C13"/>
    <mergeCell ref="B10:B11"/>
    <mergeCell ref="A10:A11"/>
    <mergeCell ref="A14:A15"/>
    <mergeCell ref="B14:B15"/>
    <mergeCell ref="C14:C15"/>
    <mergeCell ref="A16:A17"/>
    <mergeCell ref="B16:B17"/>
    <mergeCell ref="C16:C17"/>
    <mergeCell ref="A26:A27"/>
    <mergeCell ref="B26:B27"/>
    <mergeCell ref="C26:C27"/>
    <mergeCell ref="B24:B25"/>
    <mergeCell ref="C24:C25"/>
    <mergeCell ref="A24:A25"/>
    <mergeCell ref="A28:A29"/>
    <mergeCell ref="B28:B29"/>
    <mergeCell ref="C28:C29"/>
    <mergeCell ref="A46:L46"/>
    <mergeCell ref="A48:B48"/>
    <mergeCell ref="L48:L51"/>
    <mergeCell ref="A51:B51"/>
    <mergeCell ref="A30:A31"/>
    <mergeCell ref="B30:B31"/>
    <mergeCell ref="C30:C31"/>
    <mergeCell ref="A32:A33"/>
    <mergeCell ref="B32:B33"/>
    <mergeCell ref="C32:C33"/>
    <mergeCell ref="A34:A35"/>
    <mergeCell ref="B34:B35"/>
    <mergeCell ref="C34:C35"/>
    <mergeCell ref="G55:L57"/>
    <mergeCell ref="G59:L59"/>
    <mergeCell ref="G60:L60"/>
    <mergeCell ref="G58:L58"/>
    <mergeCell ref="A36:A37"/>
    <mergeCell ref="B36:B37"/>
    <mergeCell ref="C36:C37"/>
    <mergeCell ref="A38:A39"/>
    <mergeCell ref="B38:B39"/>
    <mergeCell ref="C38:C39"/>
    <mergeCell ref="A44:A45"/>
    <mergeCell ref="B44:B45"/>
    <mergeCell ref="C44:C45"/>
    <mergeCell ref="A40:A41"/>
    <mergeCell ref="B40:B41"/>
    <mergeCell ref="C40:C41"/>
    <mergeCell ref="A42:A43"/>
    <mergeCell ref="B42:B43"/>
    <mergeCell ref="C42:C43"/>
    <mergeCell ref="A18:A19"/>
    <mergeCell ref="B18:B19"/>
    <mergeCell ref="C18:C19"/>
    <mergeCell ref="C10:C11"/>
    <mergeCell ref="B22:B23"/>
    <mergeCell ref="C22:C23"/>
    <mergeCell ref="A22:A23"/>
    <mergeCell ref="A20:A21"/>
    <mergeCell ref="B20:B21"/>
    <mergeCell ref="C20:C21"/>
  </mergeCells>
  <printOptions/>
  <pageMargins left="0.5118110236220472" right="0.5118110236220472" top="0.7874015748031497" bottom="0.7874015748031497" header="0.31496062992125984" footer="0.31496062992125984"/>
  <pageSetup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dc:creator>
  <cp:keywords/>
  <dc:description/>
  <cp:lastModifiedBy>Licitacao3</cp:lastModifiedBy>
  <cp:lastPrinted>2018-06-18T19:42:27Z</cp:lastPrinted>
  <dcterms:created xsi:type="dcterms:W3CDTF">2006-01-30T21:12:13Z</dcterms:created>
  <dcterms:modified xsi:type="dcterms:W3CDTF">2018-06-18T19:42:40Z</dcterms:modified>
  <cp:category/>
  <cp:version/>
  <cp:contentType/>
  <cp:contentStatus/>
</cp:coreProperties>
</file>